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defaultThemeVersion="166925"/>
  <mc:AlternateContent xmlns:mc="http://schemas.openxmlformats.org/markup-compatibility/2006">
    <mc:Choice Requires="x15">
      <x15ac:absPath xmlns:x15ac="http://schemas.microsoft.com/office/spreadsheetml/2010/11/ac" url="C:\Users\charl\Downloads\"/>
    </mc:Choice>
  </mc:AlternateContent>
  <xr:revisionPtr revIDLastSave="0" documentId="13_ncr:1_{1C2DF38E-8B9D-4DFA-A242-74202BA89CA6}" xr6:coauthVersionLast="36" xr6:coauthVersionMax="36" xr10:uidLastSave="{00000000-0000-0000-0000-000000000000}"/>
  <bookViews>
    <workbookView xWindow="0" yWindow="0" windowWidth="17256" windowHeight="5640" xr2:uid="{2A91F214-5478-4221-902D-36CE19ED927B}"/>
  </bookViews>
  <sheets>
    <sheet name="Protocole" sheetId="14" r:id="rId1"/>
    <sheet name="Trajectoire ER" sheetId="3" r:id="rId2"/>
    <sheet name="8 capitaux" sheetId="4" r:id="rId3"/>
    <sheet name="5 piliers" sheetId="2" r:id="rId4"/>
    <sheet name="Règles" sheetId="6" r:id="rId5"/>
    <sheet name="1. Critères outil" sheetId="5" r:id="rId6"/>
    <sheet name="2. FFBB ODD" sheetId="8" r:id="rId7"/>
    <sheet name="2. Fleur ODD" sheetId="7" r:id="rId8"/>
    <sheet name="3. questionnaire ODD ER" sheetId="1" r:id="rId9"/>
    <sheet name="Pondération" sheetId="9" r:id="rId10"/>
    <sheet name="Natural Step" sheetId="10" r:id="rId11"/>
    <sheet name="ISO 14001" sheetId="11" r:id="rId12"/>
    <sheet name="EMAS easy'10,2511" sheetId="12" r:id="rId13"/>
    <sheet name="Feuil15" sheetId="15" r:id="rId14"/>
    <sheet name="Feuil13" sheetId="13" r:id="rId15"/>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4" i="14" l="1"/>
  <c r="E85" i="14"/>
  <c r="E86" i="14"/>
  <c r="E83" i="14"/>
  <c r="E82" i="14"/>
  <c r="E81" i="14"/>
  <c r="E80" i="14"/>
  <c r="E79" i="14"/>
  <c r="E78" i="14"/>
  <c r="A2" i="9"/>
  <c r="P18" i="1"/>
  <c r="M18" i="1"/>
  <c r="B25" i="1"/>
  <c r="H5" i="1"/>
  <c r="H6" i="1"/>
  <c r="H7" i="1"/>
  <c r="H8" i="1"/>
  <c r="H9" i="1"/>
  <c r="H10" i="1"/>
  <c r="B24" i="1" s="1"/>
  <c r="H11" i="1"/>
  <c r="H12" i="1"/>
  <c r="H13" i="1"/>
  <c r="H14" i="1"/>
  <c r="H15" i="1"/>
  <c r="H16" i="1"/>
  <c r="H17" i="1"/>
  <c r="H4" i="1"/>
  <c r="E5" i="5"/>
  <c r="E6" i="5"/>
  <c r="E7" i="5"/>
  <c r="E8" i="5"/>
  <c r="E9" i="5"/>
  <c r="E10" i="5"/>
  <c r="E11" i="5"/>
  <c r="E12" i="5"/>
  <c r="E13" i="5"/>
  <c r="E14" i="5"/>
  <c r="E4" i="5"/>
  <c r="I9" i="5"/>
  <c r="I8" i="5"/>
  <c r="I7" i="5"/>
  <c r="B26" i="1" l="1"/>
  <c r="B23" i="1"/>
  <c r="B22" i="1"/>
  <c r="H18" i="1"/>
  <c r="E15" i="5"/>
  <c r="G15"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Charles Judes</author>
  </authors>
  <commentList>
    <comment ref="B49" authorId="0" shapeId="0" xr:uid="{97977831-CE18-4F3E-92CD-E4D9176D8ABD}">
      <text>
        <r>
          <rPr>
            <b/>
            <sz val="9"/>
            <color indexed="81"/>
            <rFont val="Tahoma"/>
            <family val="2"/>
          </rPr>
          <t>Charles Judes:</t>
        </r>
        <r>
          <rPr>
            <sz val="9"/>
            <color indexed="81"/>
            <rFont val="Tahoma"/>
            <family val="2"/>
          </rPr>
          <t xml:space="preserve">
Il est important de noter que l'équilibre du capital spirituel est une quête personnelle et unique pour chaque individu. Trouver les pratiques et les règles qui fonctionnent le mieux pour vous est essentiel. Il peut être utile de consulter des guides spirituels, des enseignants ou des conseillers pour obtenir un soutien supplémentaire dans votre parcours spirituel.</t>
        </r>
      </text>
    </comment>
    <comment ref="B64" authorId="0" shapeId="0" xr:uid="{23472357-EF0F-439A-8C78-544CB13ABC3F}">
      <text>
        <r>
          <rPr>
            <b/>
            <sz val="9"/>
            <color indexed="81"/>
            <rFont val="Tahoma"/>
            <family val="2"/>
          </rPr>
          <t>Charles Judes:</t>
        </r>
        <r>
          <rPr>
            <sz val="9"/>
            <color indexed="81"/>
            <rFont val="Tahoma"/>
            <family val="2"/>
          </rPr>
          <t xml:space="preserve">
Il est important de noter que ces règles doivent être adaptées aux spécificités de chaque entreprise, de son secteur d'activité et de ses parties prenantes. Elles doivent être mises en œuvre de manière cohérente et intégrée dans les politiques, les processus et les pratiques de l'entreprise pour atteindre un véritable équilibre du capital social.</t>
        </r>
      </text>
    </comment>
  </commentList>
</comments>
</file>

<file path=xl/sharedStrings.xml><?xml version="1.0" encoding="utf-8"?>
<sst xmlns="http://schemas.openxmlformats.org/spreadsheetml/2006/main" count="400" uniqueCount="264">
  <si>
    <t>Principe 2 : la conception participative en tant que valeur</t>
  </si>
  <si>
    <t>Principe 3 :  l’équité de la valeur</t>
  </si>
  <si>
    <t>Principe 4 : créer des modèles d’organisations qui s’inspirent de la permaculture comme base de leur conception</t>
  </si>
  <si>
    <t>Principe 1 : la reconnaissance systématique des phénomènes discriminatoires spatiaux, ethniques et sociaux</t>
  </si>
  <si>
    <t xml:space="preserve"> Action 6 : remédier aux inégalités sociales </t>
  </si>
  <si>
    <t>Action 7 : partager le pouvoir en atténuant les écarts de richesses</t>
  </si>
  <si>
    <t>Action 9 : maximiser l’utilisation des ressources</t>
  </si>
  <si>
    <t>Economie naturelle</t>
  </si>
  <si>
    <t>Vision de la richesse</t>
  </si>
  <si>
    <t>Egalités sociales</t>
  </si>
  <si>
    <t>Economie locale</t>
  </si>
  <si>
    <t>Economie circulaire</t>
  </si>
  <si>
    <t>Action 1 : Reconnecter sa stratégie d'affaires en fonction des principes des écosystèmes naturels</t>
  </si>
  <si>
    <t>Action 2 : Collaborer avec d’autres entreprises</t>
  </si>
  <si>
    <t>Action 3 : Tenir compte de l’ensemble des intervenants lors d’une prise de décision d’affaires</t>
  </si>
  <si>
    <t>Action 4 : Internaliser les coûts des externalités sociales et environnementales</t>
  </si>
  <si>
    <t>Action 5 : Utiliser une vision de la valeur répartie sur les huit formes du capital (social, matériel, financier, intellectuel, expérientiel, culture, vivant, spirituel)</t>
  </si>
  <si>
    <t>Action 8 : augmenter et diversifier les relations d’affaires locales</t>
  </si>
  <si>
    <t>X</t>
  </si>
  <si>
    <t>Action supplémentaire : Promouvoir des politiques de rémunération équitable et transparente pour tous les acteurs impliqués.</t>
  </si>
  <si>
    <r>
      <rPr>
        <b/>
        <sz val="10"/>
        <color rgb="FF374151"/>
        <rFont val="Segoe UI"/>
        <family val="2"/>
      </rPr>
      <t>Economie naturelle</t>
    </r>
    <r>
      <rPr>
        <sz val="10"/>
        <color rgb="FF374151"/>
        <rFont val="Segoe UI"/>
        <family val="2"/>
      </rPr>
      <t xml:space="preserve"> : L'économie naturelle se réfère à une approche économique qui reconnaît la valeur intrinsèque de la nature et intègre la durabilité environnementale dans tous les aspects de l'activité économique. Elle cherche à préserver et à régénérer les écosystèmes, en évitant l'exploitation excessive des ressources naturelles et en favorisant des pratiques respectueuses de l'environnement. L'économie naturelle encourage la prise en compte des coûts écologiques et sociaux associés à la production et à la consommation, en cherchant à maintenir l'équilibre entre les besoins humains et la préservation de la nature.</t>
    </r>
  </si>
  <si>
    <r>
      <rPr>
        <b/>
        <sz val="10"/>
        <color rgb="FF374151"/>
        <rFont val="Segoe UI"/>
        <family val="2"/>
      </rPr>
      <t>Vision de la richesse</t>
    </r>
    <r>
      <rPr>
        <sz val="10"/>
        <color rgb="FF374151"/>
        <rFont val="Segoe UI"/>
        <family val="2"/>
      </rPr>
      <t xml:space="preserve"> : La vision de la richesse dans le cadre de la permacomptabilité va au-delà de la simple notion financière. Elle considère la richesse dans ses multiples dimensions, telles que le capital financier, le capital vivant, le capital intellectuel, le capital social, le capital culturel, le capital spirituel, le capital expérientiel et le capital matériel. Cela signifie reconnaître que la richesse ne se limite pas à la possession de biens matériels, mais qu'elle englobe également des aspects tels que les relations sociales, la santé, la biodiversité, la spiritualité et l'épanouissement personnel. Une vision de la richesse intégrée permet de mieux évaluer l'impact global des activités économiques et de travailler vers une répartition équitable de la richesse sur ces différentes formes de capitaux.</t>
    </r>
  </si>
  <si>
    <r>
      <rPr>
        <b/>
        <sz val="10"/>
        <color rgb="FF374151"/>
        <rFont val="Segoe UI"/>
        <family val="2"/>
      </rPr>
      <t>Egalités sociales</t>
    </r>
    <r>
      <rPr>
        <sz val="10"/>
        <color rgb="FF374151"/>
        <rFont val="Segoe UI"/>
        <family val="2"/>
      </rPr>
      <t xml:space="preserve"> : Les inégalités sociales font référence aux disparités entre les individus ou les groupes dans l'accès aux ressources, aux opportunités et aux avantages sociaux. La permacomptabilité reconnaît l'importance de remédier aux inégalités sociales et de promouvoir l'équité. Cela peut être réalisé en favorisant la participation et l'inclusion de tous les membres de la société, en réduisant les écarts de richesses, en promouvant des politiques de rémunération équitable et en veillant à ce que les avantages économiques et sociaux soient répartis de manière équitable. L'égalité sociale est considérée comme une composante essentielle d'un système économique durable et résilient.</t>
    </r>
  </si>
  <si>
    <r>
      <rPr>
        <b/>
        <sz val="10"/>
        <color rgb="FF374151"/>
        <rFont val="Segoe UI"/>
        <family val="2"/>
      </rPr>
      <t>Economie locale</t>
    </r>
    <r>
      <rPr>
        <sz val="10"/>
        <color rgb="FF374151"/>
        <rFont val="Segoe UI"/>
        <family val="2"/>
      </rPr>
      <t xml:space="preserve"> : L'économie locale met l'accent sur le renforcement des relations économiques et commerciales à l'échelle locale. Elle favorise la production et la consommation de biens et de services locaux, encourageant ainsi la résilience économique, la réduction des émissions de carbone liées au transport et le soutien aux entreprises et aux communautés locales. L'économie locale peut être promue par le biais de marchés de collaboration, de coopératives, de circuits courts et d'initiatives visant à soutenir les producteurs et les commerçants locaux. Elle favorise également la création d'emplois locaux et renforce les liens sociaux au sein des communautés.</t>
    </r>
  </si>
  <si>
    <r>
      <rPr>
        <b/>
        <sz val="10"/>
        <color rgb="FF374151"/>
        <rFont val="Segoe UI"/>
        <family val="2"/>
      </rPr>
      <t>Economie circulaire</t>
    </r>
    <r>
      <rPr>
        <sz val="10"/>
        <color rgb="FF374151"/>
        <rFont val="Segoe UI"/>
        <family val="2"/>
      </rPr>
      <t xml:space="preserve"> : L'économie circulaire est un modèle économique qui vise à minimiser les déchets, à maximiser l'utilisation des ressources et à favoriser la réutilisation, le recyclage et la régénération des matériaux. Contrairement au modèle linéconomique traditionnel, qui suit un schéma linéaire de production, de consommation et d'élimination des déchets, l'économie circulaire cherche à créer un cercle vertueux où les produits, les matériaux et les ressources sont utilisés de manière efficace et régénérative.
L'économie circulaire favorise la conception de produits durables et réparables, encourage le recyclage et la réutilisation des matériaux, et promeut les modèles d'affaires basés sur la location, le partage et l'économie de fonctionnalité. Elle encourage également la réduction de la consommation de ressources naturelles non renouvelables et la minimisation des déchets, tout en favorisant la création d'emplois dans les secteurs de la réparation, du recyclage et de la gestion des ressources.
L'objectif principal de l'économie circulaire est de créer un système économique plus durable, résilient et respectueux de l'environnement, tout en permettant une croissance économique et en répondant aux besoins des individus et des communautés. Elle contribue à la préservation des ressources naturelles, à la réduction de l'empreinte écologique et à la lutte contre le changement climatique, tout en créant des opportunités économiques et en améliorant la qualité de vie.</t>
    </r>
  </si>
  <si>
    <t>Piliers</t>
  </si>
  <si>
    <t xml:space="preserve">5 Grands piliers de l'économie régénérative : </t>
  </si>
  <si>
    <t>#</t>
  </si>
  <si>
    <t>Est-ce que l’outil / le guide / la norme :</t>
  </si>
  <si>
    <t>Réponses et pointage</t>
  </si>
  <si>
    <t>Justification du critère</t>
  </si>
  <si>
    <t>A été construit dans une perspective de DD</t>
  </si>
  <si>
    <t>Pour être utile à l’application de l’ER, l’outil doit avoir été conçu dans une perspective de développement durable.</t>
  </si>
  <si>
    <t>Est coûteux</t>
  </si>
  <si>
    <t>Pour être utile, l’outil doit pouvoir être utilisé par le plus grand nombre d’utilisateurs possible. Dépendamment des retours sur investissement possibles, l’analyse considère l’hypothèse qu’un outil dispendieux a un coût d’utilisation de 500 $ et plus (comprenant l’achat du logiciel, la main d’oeuvre pour l’utilisation, etc). En haut de ce coût, une entreprise non familiarisée avec l’ER pourrait être réticente à utiliser l’outil. L’analyse prend également en considération si l’outil comporte des coûts de renouvellement de licence, et des coûts de location de licence.</t>
  </si>
  <si>
    <t>Est facile d’utilisation</t>
  </si>
  <si>
    <t>Pour être utile, l’outil doit pouvoir être utilisé par le plus grand nombre d’utilisateurs possible. Dans le cadre d’une PME avec peu de ressources, il est convenable que l’outil soit simple d’utilisation. La facilité d’utilisation de l’outil est liée à la quantité de temps et aux ressources qu’une entreprise doit y consacrer.</t>
  </si>
  <si>
    <t>Est jumelée à guide d’utilisation</t>
  </si>
  <si>
    <t>En lien avec la question précédente, l’outil doit présenter un guide d’utilisation. Un outil très complexe peut être jumelé à un guide d’utilisation, ce qui améliore sa facilité d’utilisation. Le guide doit être accessible et facile à comprendre.</t>
  </si>
  <si>
    <t>Prend en compte l’ensemble du cycle de vie d’un projet ou d’un produit</t>
  </si>
  <si>
    <t>La pensée cycle de vie aide à établir le bilan environnemental des projets et à prendre des décisions éclairées. (Jolliet, Saadé et Crettaz, s.d)</t>
  </si>
  <si>
    <t>Impose des critères à l’utilisateur</t>
  </si>
  <si>
    <t>L’élaboration de critères est essentielle pour évaluer la performance de l’outil. (Ministère de la Santé et des Services sociaux, 2012)</t>
  </si>
  <si>
    <t>Impose des indicateurs à l’utilisateur</t>
  </si>
  <si>
    <t>L’élaboration d’indicateurs est essentielle pour évaluer la performance de l’outil. (Ministère de la Santé et des Services sociaux, 2012)</t>
  </si>
  <si>
    <t>Critères pour l’analyse de l’utilité des outils de développement durable</t>
  </si>
  <si>
    <t>Permet d’identifier les défis, les améliorations à apporter, ou autres réflexions sur les pratiques de l’entreprise</t>
  </si>
  <si>
    <t>Dans la perspective où l’outil désire améliorer un modèle d’affaires vers l’ER, celui-ci doit d’abord identifier les défis environnementaux d’une entreprise.</t>
  </si>
  <si>
    <t>Impose l’amélioration continue de la stratégie d’affaires</t>
  </si>
  <si>
    <t>Un outil imposant une amélioration continue fait preuve de rigueur par rapport à l’amélioration des performances environnementales.</t>
  </si>
  <si>
    <t>Est adapté aux PME</t>
  </si>
  <si>
    <t>Pour être utile, l’outil doit pouvoir être utilisé par le plus grand nombre d’utilisateurs possible.</t>
  </si>
  <si>
    <t>S’appuie sur les principes du développement durable de l’ONU</t>
  </si>
  <si>
    <t>Pour évaluer si l’outil de DD est bel et bien pertinent, il doit s’appuyer sur les principes de DD de l’ONU.</t>
  </si>
  <si>
    <t>Réponses et pointages</t>
  </si>
  <si>
    <t>Action supplémentaire Permacompta : Intégrer des principes de durabilité et de régénération dans la conception des infrastructures et des processus organisationnels.</t>
  </si>
  <si>
    <t>Action supplémentaire Permacompta : Promouvoir la diversité et l'inclusion dans tous les aspects de l'organisation et de ses activités.</t>
  </si>
  <si>
    <t>Action supplémentaire Permacompta : Encourager la participation active des parties prenantes dans la prise de décision et la conception des projets.</t>
  </si>
  <si>
    <t>Questionnaire pour l’analyse des outils de développement durable dans le contexte de l’économie régénérative :</t>
  </si>
  <si>
    <t>sont analysés quelques outils d’amélioration de modèles d’affaires vers le développement durable, utilisés dans l’industrie. Ces outils ont été identifiés à travers la revue de la littérature sur le sujet.</t>
  </si>
  <si>
    <t>Les outils sont d’abord présentés, puis analysés de manière à vérifier leur application au contexte de l’ER. Pour ce faire, deux évaluations sont effectuées. D’abord, l’utilité de l’outil est évaluée par rapport à sa rigueur et son utilisation globale. Cette évaluation est effectuée par rapport à dix critères pondérés, chacun évalué de manière qualitative à travers une grille d’évaluation. L’évaluation est suivie d’une justification des résultats, puis d’une appréciation globale de l’outil. Ensuite, les outils sont comparés aux dix actions fondamentales de l’ER, de manière à vérifier s’ils s’appliquent, ou non, à une telle stratégie d’affaires. Comme pour la première analyse, les dix actions fondamentales de l’ER sont évaluées de manière égale et de manière qualitative à travers une grille d’évaluation. Chacune des actions appliquées par l’outil est ensuite justifiée. Finalement, les résultats des deux analyses sont multipliés, permettant de comparer les outils par rapport à leur performance.</t>
  </si>
  <si>
    <t>Le tableau de la page suivante présente les critères d’évaluation de la première partie de l’analyse, par rapport à l’utilité des outils.</t>
  </si>
  <si>
    <t>La fleur est un outil créé par le groupe Climate Interactive, utilisé pour les prises de décisions systémiques (Sawin, McGauley, Edberg, Mwaura et Gutiérrez, 2018). La vision globale de l’outil est de protéger le climat de la planète et de prévenir les externalités liées aux solutions prises pour résoudre une certaine problématique (Sawin et al., 2018). L’outil est utile pour les entreprises dans le choix de stratégies liées au développement durable, puisqu’il apporte une gestion de risque accentuée pour l’environnement et pour la société (Sawin et al., 2018). L’outil peut également être utilisé afin de communiquer à la clientèle les avantages environnementaux et sociaux des stratégies d’affaires (Sawin et al., 2018).</t>
  </si>
  <si>
    <t>Comme son nom l’indique, l’outil est représenté sous une forme de fleur, où ses 6 principes fondamentaux sont illustrés sous forme de pétales (Sawin et al., 2018). Le centre de la fleur représente la vision de l’outil, soit la protection du climat (Sawin et al., 2018). Le premier principe sert à évaluer si le choix d’une stratégie d’affaires renforce la capacité de la population à résister aux perturbations économiques (Sawin et al., 2018). Le second sert à vérifier si la stratégie augmente l’accès à une alimentation saine et à l’eau potable. Le troisième vérifie si la stratégie fournit des emplois intéressants, à un salaire décent. Le quatrième sert à vérifier si le choix améliore le bien-être mental, physique et spirituel de la population et si des conditions de travail adéquates sont mises en place. Le cinquième sert à vérifier si la stratégie favorise la coopération de la population et si elle reconnecte la société avec la capacité de support des écosystèmes. Enfin, le sixième sert à vérifier si le choix procure à la population un accès sécurisé à l’énergie, la capacité de fabriquer les matériaux utiles et un service de mobilité (Sawin et al., 2018). Le résultat visuel de l’utilisation de l’outil indique la distribution des avantages environnementaux et sociaux d’une stratégie d’affaires, tel que l’illustre la figure suivante (Sawin et al., 2018).</t>
  </si>
  <si>
    <t>Figure</t>
  </si>
  <si>
    <t>si la stratégie réduit les GES dans l’atmosphère, le centre de la fleur prend une couleur bleu foncé (Sawin et al., 2018). Dans le cas contraire, il est blanc. La seconde étape est de vérifier si la stratégie produit des bénéfices pour chaque principe fondamental (Sawin et al., 2018). Si la réponse est positive, le pétale correspondant prend la couleur appropriée. Finalement, les intervenants touchés par le projet sont évalués. Si l’ensemble des intervenants touchés profitent positivement du projet, le centre du pétale est ombragé de manière uniforme (Sawin et al., 2018). Si les groupes marginalisés sont ceux qui en profitent le plus, les rebords extérieurs sont ombragés (Sawin et al., 2018). Enfin, si ce sont les plus riches qui profitent davantage des bénéfices, le centre du pétale devient un ombrage plus foncé que les rebords (Sawin et al., 2018).</t>
  </si>
  <si>
    <t>oui</t>
  </si>
  <si>
    <t>non</t>
  </si>
  <si>
    <t>onéreux</t>
  </si>
  <si>
    <t>couteux</t>
  </si>
  <si>
    <t>gratuit</t>
  </si>
  <si>
    <t>très facile</t>
  </si>
  <si>
    <t>facile</t>
  </si>
  <si>
    <t>complexe</t>
  </si>
  <si>
    <t>très complexe</t>
  </si>
  <si>
    <t>peu facile</t>
  </si>
  <si>
    <t>Résultat</t>
  </si>
  <si>
    <t>/ 11</t>
  </si>
  <si>
    <t xml:space="preserve">TOTAL </t>
  </si>
  <si>
    <t>TOTAL</t>
  </si>
  <si>
    <t>/ 14</t>
  </si>
  <si>
    <t>14 actions de l'économie régénérative</t>
  </si>
  <si>
    <t>Ratios</t>
  </si>
  <si>
    <t>Action 10 : réinvestir les économies dans le système économique</t>
  </si>
  <si>
    <t xml:space="preserve">l'outil répond à </t>
  </si>
  <si>
    <t>actions fondamentales</t>
  </si>
  <si>
    <t>par rapport à son utilité à l’application d’un modèle d’affaires régénératif.</t>
  </si>
  <si>
    <t>score pondéré de l'outil régénératif</t>
  </si>
  <si>
    <t>Favoriser le bien-être</t>
  </si>
  <si>
    <t>Respecter la nature</t>
  </si>
  <si>
    <t>Optimiser les ressources</t>
  </si>
  <si>
    <t>Renforcer la société</t>
  </si>
  <si>
    <t>Pas de pauvreté</t>
  </si>
  <si>
    <t>√</t>
  </si>
  <si>
    <t>Faim zéro</t>
  </si>
  <si>
    <t>Bonne santé et bien-être</t>
  </si>
  <si>
    <t>Éducation et qualité</t>
  </si>
  <si>
    <t>Égalité entre les sexes</t>
  </si>
  <si>
    <t>Eau propre et assainissement</t>
  </si>
  <si>
    <t>Énergie propre et d’un coût abordable</t>
  </si>
  <si>
    <t>Travail décent et croissance économique</t>
  </si>
  <si>
    <t>Industrie innovation et infrastructure</t>
  </si>
  <si>
    <t>Inégalités réduites</t>
  </si>
  <si>
    <t>Villes et communautés durables</t>
  </si>
  <si>
    <t>Consommation et production responsables</t>
  </si>
  <si>
    <t>Mesures relatives à la lutte contre les changements climatiques</t>
  </si>
  <si>
    <t>Vie aquatique</t>
  </si>
  <si>
    <t>Vie terrestre</t>
  </si>
  <si>
    <t>Paix, justice, et institution efficaces</t>
  </si>
  <si>
    <t>Partenaires pour la réalisation des objectifs</t>
  </si>
  <si>
    <t>Objectifs de l’outil du guide Future Fit Business Benchmark :</t>
  </si>
  <si>
    <t>Résister aux perturbations économiques</t>
  </si>
  <si>
    <t>Alimentation saine et eau potable</t>
  </si>
  <si>
    <t>Emploi et salaire</t>
  </si>
  <si>
    <t>Bien-être</t>
  </si>
  <si>
    <t>Coopération et nature</t>
  </si>
  <si>
    <t>Énergie, matériel et mobilité</t>
  </si>
  <si>
    <t>Réduction GES</t>
  </si>
  <si>
    <t>Objectifs de l’outil La Fleur du groupe Climate initiative :</t>
  </si>
  <si>
    <t>4/10</t>
  </si>
  <si>
    <t>8,75/11</t>
  </si>
  <si>
    <t>8/11</t>
  </si>
  <si>
    <t>10,25/11</t>
  </si>
  <si>
    <t>5/10</t>
  </si>
  <si>
    <t>Ainsi, il est plausible d’affirmer que le guide Future Fit Business Benchmark est le meilleur outil pour améliorer les stratégies d’affaires des entreprises vers l’ER. L’outil pourrait cependant être amélioré pour faciliter son utilisation et aider les entreprises à tenir une vision de la valeur répartie sur les huit formes du capital (social, matériel, financier, intellectuel, expérientiel, culture, vivant, spirituel).</t>
  </si>
  <si>
    <t>Pour ce faire, le tableau « ce que les entreprises devraient faire », devraient comporter un objectif pour chaque forme du capital. Une évaluation annuelle des acquisitions de l’entreprise pourrait être effectué simultanément avec le bilan financier, de manière à évaluer la valeur total, répartie sur les huit formes du capital. Par exemple, un objectif lié au capital culturel pourrait être : « Les actifs liés au capital culturel de l’entreprise sont identifiés au bilan annuel ». Un indicateur d’avancement annuel permettrait alors de vérifier l’augmentation annuel du capital culturel présent dans l’entreprise.</t>
  </si>
  <si>
    <t>RÉFÉRENCE</t>
  </si>
  <si>
    <t>Aberkane, I. (2014, 1 juin). Gunter Pauli, le Steve Jobs du développement durable. Huffingtonpost. Repéré à https://www.huffingtonpost.fr/idriss-j-aberkane/abolition-de-la-pollution_b_5746362.html</t>
  </si>
  <si>
    <t>Albouy, M. (1999). Théorie, applications et limites de la mesure de la création de valeur. Revue française de gestion, 81-90.</t>
  </si>
  <si>
    <t>Association industrielle de l’Est de Montréal (AIEM). (s.d.). Écologie industrielle. AIEM, section grands dossiers - développement. Repéré à http://www.aiem.qc.ca/grands-dossiers/developpement/ ecologie-industrielle</t>
  </si>
  <si>
    <t>Baxter, K. Boisvert, A. Lindberg, C. et Mackrael, K. (2012). Guide élémentaire de durabilité: Step by Natural Step. Repéré à http://www.naturalstep.ca/sites/default/files/sustainability-primer-fr.pdf</t>
  </si>
  <si>
    <t>Capital Institute (2019) The Regenerative Framework &amp; White Paper. Repéré à http://capitalinstitute.org/regenerative-capitalism/</t>
  </si>
  <si>
    <t>Capra, F. (1997). The web of life: A new scientific understanding of living systems. New York: Anchor Press.</t>
  </si>
  <si>
    <t>Cirino, E. (2017, 26 avril). My vertical underwater farming can restore the seas. NewScientist. Repéré à https://www.newscientist.com/article/mg23431230-900-fish-extinctions-not-if-i-can-kelp-it/</t>
  </si>
  <si>
    <t>Ellen Mcarthur Foundation. (2013). Towards the circular economy: executive summary (p.6-8). Europe. Repéré à https://www.ellenmacarthurfoundation.org/assets/downloads/publications/Ellen-MacArthur-Foundation-Towards-the-Circular-Economy-vol.1.pdf</t>
  </si>
  <si>
    <t>Emas. (s.d.). Emas “easy” pour les petites Entreprises : 10 jours, 10 pages, 10 personnes, 30 étapes. Repéré à http://www.mwq.be/servlet/Repository/?IDR=2330</t>
  </si>
  <si>
    <t>Environnement et Lutte contre les changements climatiques. (2019) À propos du développement durable. Repéré à http://www.environnement.gouv.qc.ca/developpement/definition.htm</t>
  </si>
  <si>
    <t>Ethanappleseed. (2011, avril 15). 8 Forms of Capital. Repéré à http://www.appleseedpermaculture.com/8-forms-of-capital/</t>
  </si>
  <si>
    <t>Futura planète. (2018). Jour du dépassement : l'humanité a déjà épuisé les ressources annuelles de la Terre. Repéré à https://www.futura-sciences.com/planete/actualites/developpement-durable-jour-depassement-humanite-deja-epuise-ressources-annuelles-terre-63853/</t>
  </si>
  <si>
    <t>Future-Fit Business. (2017, 4 avril) Future Fit Sustainability Webinar April 2017 [Vidéo en ligne]. Repéré à https://www.youtube.com/watch?v=uDyCZKBXKUg</t>
  </si>
  <si>
    <t>Garric, A. (2017). Depuis aujourd’hui, l’humanité vit à crédit. Le monde. Repéré à https://www.lemonde.fr/planete/article/2017/08/01/a-compter-du-2-aout-l-humanite-vit-a-credit_5167232_3244.html</t>
  </si>
  <si>
    <t>Jolliet, O. Saadé, M. et Crettaz, P. (s.d). Principe générale du l’analyse du cycle de vie. Analyse du cycle de vie: Comprendre et realiser un écobilan (chapitre 2). Presses Polytechniques et Universitaires Romandes.</t>
  </si>
  <si>
    <t>Le monde. (2019, 20 janvier). Selon Oxfam, les vingt-six plus riches détiennent autant d’argent que la moitié de l’humanité. Le monde. Repéré à https://www.lemonde.fr/economie/article/2019/01/20/selon-oxfam-les-26-plus-riches-detiennent-autant-d-argent-que-la-moitie-de-l-humanite_5411755_3234.html</t>
  </si>
  <si>
    <t>Les cahiers du Développement Durable. (s.d). Le système de management environnemental. Repéré à: http://les.cahiers-developpement-durable.be/outils/systemes-de-management-environnemental/</t>
  </si>
  <si>
    <t>Litsios, G. (2014). La spéciation écologique racontée au travers de l'étude de l'évolution des poissons-clowns et de quelques autres (Doctoral dissertation, Université de Lausanne, Faculté de biologie et médecine).</t>
  </si>
  <si>
    <t>Mang, P., &amp; Haggard, Ben., Regenesis (2016). Regenerative Development and Design: A Framework for Evolving Sustainability 1st Edition</t>
  </si>
  <si>
    <t>Methodology Guide: Future-Fit Business Benchmark. (2018). (2e éd.) Repéré à: http://futurefitbusiness.org/wp-content/uploads/2017/11/F2B2-Methodology-Guide-R2.0.4.pdf</t>
  </si>
  <si>
    <t>Ministère de la Santé et des Services sociaux. (2012). Guide de sélection et d’élaboration des indicateurs aux fins de l’évaluation de la performance du système public de santé et de services sociaux. Québec, Québec.</t>
  </si>
  <si>
    <t>Nations Unies. (2015) Assemblée générale : Objectifs et cibles de développement durable (p.14-15). Repéré à https://undocs.org/fr/A/RES/70/1</t>
  </si>
  <si>
    <t>Organisation international de normalisation (ISO). (2015) Systèmes de management environnemental : exigences et lignes directrices pour son utilisation, Norme internationale ISO 14001. Genève, Suisse.</t>
  </si>
  <si>
    <t>Patagonia. (2018). We’re in business to save our home planet. Repéré à https://www.Patagonia.ca/company-info.html</t>
  </si>
  <si>
    <t>Pauli, G. (2017) The Third Dimension: 3D Farming and 11 more Unstoppable Trends that are Revolutionizing the Production of Food and Fuel, Regenerating Nature, and Rebuilding Communities. Santa Barbara, CA</t>
  </si>
  <si>
    <t>Pickett, K. E., &amp; Wilkinson, R. G. (2015). Income inequality and health: a causal review. Social science &amp; medicine, 128, 316-326.</t>
  </si>
  <si>
    <t>Reed, B. (2015). REGENERATIVE ECONOMIES FOR A REGENERATIVE CIVILIZATION. Repéré à http://neweconomyweek.org/blog/regenerative-economies-regenerative-civilization</t>
  </si>
  <si>
    <t>Recyc-Québec. (2018) Feuillet économie linéaire circulaire. Repéré à https://www.recyc-quebec.gouv.qc.ca/sites/default/files/documents/feuillet-economie-lineaire-circulaire.pdf</t>
  </si>
  <si>
    <t>Ressources naturelles Canada (2018). Énergie et les émissions de gaz à effet de serre (GES). Repéré à https://www.rncan.gc.ca/energie/faits/energie-ges/20074</t>
  </si>
  <si>
    <t>Roland, E., &amp; Landua, G. (2015). Regenerative Enterprise: Optimizing for Multi-Capital Abundance. Lulu Press, Inc. Repéré à http://www.lulu.com/shop/ethan-roland-and-gregory-landua/regenerative-enterprise-optimizing-for-multi-capital-abundance/ebook/product-22139234.html</t>
  </si>
  <si>
    <t>Sawin, E. McGauley, S. Edberg, S. Mwaura, G. et Gutiérrez, M, J (2018). Multisolving at the intersection of health and climate: Lessons from success stories (Rapport de recherche). Repéré à https://www.climateinteractive.org/programs/multisolving/multisolving-at-the-intersection-of-health-and-climate/</t>
  </si>
  <si>
    <t>Système communautaire de Management Environnemental et d’Audit (EMAS). (s.d) EMAS easy pour les petites Entreprises. Repéré à http://publications.europa.eu/en/publication-detail/-/publication/a46da1ae-edee-47aa-b871-d13baa946379/language-fr</t>
  </si>
  <si>
    <t>Protocole pour faciliter l'utilisation du guide Future Fit Business Benchmark et intégrer une vision de la valeur répartie sur les huit formes du capital :</t>
  </si>
  <si>
    <t>1. Familiarisation avec le guide : Les entreprises doivent se familiariser avec le guide Future Fit Business Benchmark et comprendre ses principes, objectifs et indicateurs clés. Cela peut être réalisé en organisant des sessions de formation ou en consultant des experts en développement durable.</t>
  </si>
  <si>
    <t>2. Identification des huit formes de capital : Les entreprises doivent identifier les huit formes de capital (social, matériel, financier, intellectuel, expérientiel, culturel, vivant, spirituel) et les considérer comme des composantes essentielles de la valeur créée et distribuée par l'entreprise.</t>
  </si>
  <si>
    <t>3. Établissement des objectifs : Pour chaque forme de capital, les entreprises devraient établir des objectifs spécifiques et mesurables qui reflètent leur engagement envers la répartition équilibrée de la valeur. Par exemple, pour le capital social, un objectif pourrait être d'accroître la participation des parties prenantes dans les prises de décision.</t>
  </si>
  <si>
    <t>4. Intégration dans les processus de gestion : Les entreprises doivent intégrer la vision de la valeur répartie sur les huit formes de capital dans leurs processus de gestion. Cela peut inclure la mise à jour des politiques internes, l'adaptation des procédures d'acquisition et d'évaluation, ainsi que l'intégration de nouveaux indicateurs de performance.</t>
  </si>
  <si>
    <t>5. Collecte de données et suivi : Les entreprises doivent mettre en place des systèmes de collecte de données appropriés pour mesurer l'évolution de chaque forme de capital. Cela peut nécessiter la création de tableaux de bord spécifiques, la collecte de retours d'information des parties prenantes et la réalisation d'évaluations régulières.</t>
  </si>
  <si>
    <t>6. Évaluation annuelle : L'évaluation annuelle des performances de l'entreprise devrait inclure une analyse approfondie de la répartition de la valeur sur les huit formes de capital. Cela permettra d'identifier les domaines où des améliorations sont nécessaires et de définir de nouveaux objectifs pour l'année à venir.</t>
  </si>
  <si>
    <t>7. Communication transparente : Les entreprises devraient communiquer de manière transparente leurs progrès et leurs initiatives liées à la valeur répartie sur les huit formes de capital. Cela peut être réalisé à travers des rapports de durabilité, des communications internes et externes, ainsi que des engagements publics.</t>
  </si>
  <si>
    <t>En suivant ce protocole, les entreprises seront en mesure de faciliter l'utilisation du guide Future Fit Business Benchmark et d'intégrer de manière systématique et cohérente une vision de la valeur répartie sur les huit formes de capital. Cela les aidera à transformer leurs stratégies d'affaires vers une approche plus durable et à contribuer à la construction d'une économie régénérative.</t>
  </si>
  <si>
    <t>Règles d'équilibre</t>
  </si>
  <si>
    <t>Matériel</t>
  </si>
  <si>
    <t>Intellectuel</t>
  </si>
  <si>
    <t>Culturel</t>
  </si>
  <si>
    <t>Spirituel</t>
  </si>
  <si>
    <t>Temporel</t>
  </si>
  <si>
    <t>Monétaire</t>
  </si>
  <si>
    <t xml:space="preserve">Social </t>
  </si>
  <si>
    <t>Expérientiel</t>
  </si>
  <si>
    <t>Vivant</t>
  </si>
  <si>
    <t xml:space="preserve">Capital </t>
  </si>
  <si>
    <t>1. Conservation de la biodiversité : Préserver et restaurer la diversité des écosystèmes, des espèces végétales et animales, ainsi que des habitats naturels. Cela peut inclure des pratiques de conservation des terres, la protection des espèces en voie de disparition et la création d'aires protégées.</t>
  </si>
  <si>
    <t>2. Utilisation durable des ressources naturelles : Adopter des pratiques de gestion durable des ressources naturelles, en veillant à ne pas dépasser les capacités de régénération de l'environnement. Cela peut impliquer la mise en place de politiques de gestion durable des forêts, la promotion de l'agriculture régénérative et la réduction de la consommation d'eau et d'énergie.</t>
  </si>
  <si>
    <t>3. Respect du bien-être animal : Assurer le respect et le bien-être des animaux utilisés dans les activités économiques. Cela peut inclure l'adoption de normes élevées en matière de soins et de traitements des animaux d'élevage, ainsi que l'élimination des pratiques cruelles ou inhumaines.</t>
  </si>
  <si>
    <t>4. Protection de la santé humaine : Veiller à ce que les activités économiques ne compromettent pas la santé et le bien-être des populations humaines. Cela peut impliquer la réduction de l'exposition aux produits chimiques toxiques, la promotion de l'hygiène et de la sécurité au travail, ainsi que l'accès à des conditions de vie saines.</t>
  </si>
  <si>
    <t>5. Régénération des écosystèmes : Adopter des pratiques qui favorisent la régénération des écosystèmes et la restauration des terres dégradées. Cela peut inclure la mise en place de projets de reboisement, la réhabilitation des zones humides et la promotion de pratiques agricoles régénératives qui renforcent la fertilité des sols.</t>
  </si>
  <si>
    <t>6. Sensibilisation et éducation : Promouvoir la sensibilisation et l'éducation sur l'importance du capital vivant et les actions nécessaires pour le préserver. Cela peut impliquer des programmes éducatifs dans les communautés, la formation des employés sur les enjeux environnementaux et la sensibilisation des consommateurs à faire des choix durables.</t>
  </si>
  <si>
    <t>7. Collaboration et partenariats : Travailler en collaboration avec d'autres parties prenantes, y compris les gouvernements, les organisations environnementales et les communautés locales, pour promouvoir la protection du capital vivant. Cela peut inclure la participation à des initiatives de conservation, le soutien à des projets de restauration écologique et la collaboration pour le développement de politiques environnementales.</t>
  </si>
  <si>
    <t>1. Gestion responsable des ressources : Les entreprises doivent adopter des pratiques de gestion responsable des ressources matérielles en minimisant les gaspillages, en optimisant l'utilisation des matières premières et en favorisant l'efficacité énergétique.</t>
  </si>
  <si>
    <t>2. Investissement dans des technologies durables : Les entreprises devraient investir dans des technologies et des équipements durables qui réduisent l'impact environnemental, favorisent la réutilisation et le recyclage, et contribuent à la transition vers une économie circulaire.</t>
  </si>
  <si>
    <t>3. Évaluation de l'empreinte environnementale : Les entreprises doivent évaluer leur empreinte environnementale à travers des indicateurs tels que l'analyse du cycle de vie, l'évaluation des émissions de gaz à effet de serre et la gestion des déchets. Ces évaluations permettent d'identifier les domaines où des améliorations sont nécessaires.</t>
  </si>
  <si>
    <t>4. Responsabilité sociale et éthique : Les entreprises doivent s'assurer que leur capital matériel est acquis et utilisé de manière éthique, en respectant les droits des travailleurs, en favorisant des chaînes d'approvisionnement durables et en prenant en compte les enjeux sociaux liés à l'acquisition et à l'utilisation des ressources matérielles.</t>
  </si>
  <si>
    <t>5. Transparence et communication : Les entreprises doivent communiquer de manière transparente sur leur gestion du capital matériel, en fournissant des informations sur leurs pratiques d'approvisionnement, d'utilisation des ressources et de gestion des déchets. Cela permet de favoriser la confiance des parties prenantes et d'encourager la responsabilisation.</t>
  </si>
  <si>
    <t>6. Recherche et développement : Les entreprises devraient investir dans la recherche et le développement de nouvelles solutions et technologies qui favorisent l'utilisation durable des ressources matérielles, ainsi que dans l'innovation visant à réduire l'impact environnemental de leurs activités.</t>
  </si>
  <si>
    <t>7. Collaboration avec les parties prenantes : Les entreprises doivent collaborer avec leurs parties prenantes, y compris les fournisseurs, les clients, les communautés locales et les organismes gouvernementaux, pour promouvoir des pratiques durables et équilibrées en matière de gestion du capital matériel.</t>
  </si>
  <si>
    <t>1. Favoriser l'apprentissage continu : Les entreprises doivent encourager et soutenir le développement des connaissances et des compétences de leurs employés à travers des programmes de formation, des opportunités d'apprentissage interne et externe, ainsi que des incitations à la recherche et au développement.</t>
  </si>
  <si>
    <t>2. Promouvoir le partage des connaissances : Les entreprises doivent créer une culture du partage des connaissances où les employés sont encouragés à partager leurs idées, leurs expériences et leurs apprentissages. Cela peut être réalisé à travers des plateformes collaboratives, des réunions d'équipe régulières et des sessions de partage des bonnes pratiques.</t>
  </si>
  <si>
    <t>3. Encourager l'innovation et la créativité : Les entreprises doivent fournir un environnement propice à l'innovation et à la créativité, en encourageant la prise de risque calculée, en offrant des espaces de travail inspirants et en favorisant la diversité des idées et des perspectives.</t>
  </si>
  <si>
    <t>4. Investir dans la recherche et le développement : Les entreprises doivent allouer des ressources adéquates à la recherche et au développement pour stimuler l'innovation, explorer de nouvelles opportunités et améliorer leurs produits, leurs services et leurs processus.</t>
  </si>
  <si>
    <t>5. Valoriser la propriété intellectuelle : Les entreprises doivent protéger et valoriser leurs actifs de propriété intellectuelle, tels que les brevets, les marques de commerce et les droits d'auteur. Cela peut être réalisé en mettant en place des politiques de confidentialité, des contrats de propriété intellectuelle et des mécanismes de suivi et de surveillance.</t>
  </si>
  <si>
    <t>6. Favoriser la collaboration et le partage d'expertise : Les entreprises doivent encourager la collaboration entre les équipes et les départements, ainsi que le partage d'expertise à travers des initiatives de mentorat, des projets transversaux et des réseaux de connaissances internes.</t>
  </si>
  <si>
    <t>7. Maintenir une veille concurrentielle et technologique : Les entreprises doivent rester à l'affût des évolutions du marché, des avancées technologiques et des tendances de l'industrie. Cela peut être réalisé en mettant en place des processus de veille stratégique, en participant à des conférences et des salons professionnels, et en établissant des partenariats avec des institutions de recherche.</t>
  </si>
  <si>
    <t>1. Reconnaissance de la diversité culturelle : Favorisez la reconnaissance et la valorisation de la diversité culturelle au sein de l'entreprise. Encouragez la participation de personnes de différentes origines culturelles, et veillez à ce que leurs contributions soient prises en compte et respectées.</t>
  </si>
  <si>
    <t>2. Échange et partage des connaissances : Créez un environnement propice à l'échange et au partage des connaissances culturelles au sein de l'entreprise. Encouragez les discussions ouvertes, les formations interculturelles et les initiatives de mentorat pour favoriser l'apprentissage et la compréhension mutuelle.</t>
  </si>
  <si>
    <t>3. Préservation des traditions et des savoir-faire : Valorisez et préservez les traditions culturelles, les pratiques artisanales et les savoir-faire locaux au sein de l'entreprise. Identifiez les opportunités de les intégrer dans les processus de production, de conception ou de prestation de services de l'entreprise.</t>
  </si>
  <si>
    <t>4. Sensibilisation et éducation interculturelles : Organisez des activités de sensibilisation et d'éducation interculturelles pour tous les membres de l'entreprise. Cela peut inclure des événements culturels, des formations sur la diversité culturelle et des programmes d'échanges culturels.</t>
  </si>
  <si>
    <t>5. Respect et inclusion : Veillez à ce que chaque individu soit traité avec respect et inclus dans toutes les décisions et les activités de l'entreprise, indépendamment de son origine culturelle. Créez un environnement de travail inclusif qui favorise l'expression de toutes les cultures présentes.</t>
  </si>
  <si>
    <t>6. Partenariats et collaborations : Établissez des partenariats et des collaborations avec des organisations culturelles locales ou des communautés afin de promouvoir la diversité culturelle et d'enrichir les échanges entre l'entreprise et son environnement.</t>
  </si>
  <si>
    <t>7. Responsabilité sociale et culturelle : Intégrez des initiatives de responsabilité sociale et culturelle dans les pratiques commerciales de l'entreprise. Soutenez des projets culturels locaux, participez à des événements communautaires et contribuez au développement durable de la culture dans votre région.</t>
  </si>
  <si>
    <t>1. Allocation équilibrée du temps : Accordez une attention équilibrée aux différentes dimensions du temps, telles que le temps pour contribuer, le temps pour produire, le temps pour être, le temps pour agir, le temps pour faire, le temps pour avoir, le temps pour apprendre, le temps pour prendre soin, etc. Évitez de surestimer ou de négliger une dimension particulière du temps.</t>
  </si>
  <si>
    <t>2. Priorisation des activités : Identifiez les activités essentielles et prioritaires qui contribuent le plus à vos objectifs et valeurs. Allouez votre temps en conséquence en donnant la priorité aux activités qui ont un impact significatif sur votre développement personnel, professionnel et communautaire.</t>
  </si>
  <si>
    <t>3. Gestion efficace du temps : Utilisez des techniques de gestion du temps telles que la planification, la délégation, la mise en place de routines, la gestion des interruptions et la gestion des distractions pour optimiser l'utilisation de votre temps. Établissez des objectifs clairs et définissez des échéances réalistes pour vos tâches.</t>
  </si>
  <si>
    <t>4. Équilibre entre travail et vie personnelle : Accordez une attention équilibrée à votre travail et à votre vie personnelle. Assurez-vous de réserver du temps pour vos loisirs, vos relations, votre santé et votre bien-être afin de maintenir un équilibre sain entre vos différentes sphères de vie.</t>
  </si>
  <si>
    <t>5. Pratique de la pleine conscience : Pratiquez la pleine conscience et la présence dans le moment présent. Évitez de vous laisser emporter par le stress, les préoccupations futures ou les regrets passés. Concentrez-vous sur l'instant présent et profitez pleinement de chaque expérience.</t>
  </si>
  <si>
    <t>6. Flexibilité et adaptation : Soyez prêt à ajuster votre emploi du temps et vos activités en fonction des circonstances changeantes. Faites preuve de flexibilité pour vous adapter aux imprévus et aux nouvelles opportunités qui se présentent.</t>
  </si>
  <si>
    <t>7. Priorité à l'équilibre et au bien-être : Assurez-vous que votre emploi du temps favorise votre équilibre personnel et votre bien-être. Accordez-vous suffisamment de temps pour vous reposer, vous ressourcer, vous détendre et prendre soin de vous-même physiquement, émotionnellement et mentalement.</t>
  </si>
  <si>
    <t>8. Évitement de la surcharge : Évitez de vous surcharger en prenant trop d'engagements ou en remplissant votre emploi du temps de manière excessive. Apprenez à dire non lorsque cela est nécessaire et apprenez à déléguer ou à demander de l'aide lorsque vous en avez besoin.</t>
  </si>
  <si>
    <t>9. Équilibre entre activité et repos : Trouvez un équilibre sain entre l'activité et le repos. Reconnaissez l'importance du repos et de la récupération pour maintenir votre énergie, votre productivité et votre bien-être général.</t>
  </si>
  <si>
    <t>10. Réévaluation régulière : Faites régulièrement le point sur votre utilisation du temps et votre équilibre global. Identifiez les domaines où vous pourriez ajuster votre emploi du temps pour mieux répondre à vos besoins et à vos valeurs. Effectuez des ajustements si nécessaire pour maintenir un équilibre optimal du capital temporel.</t>
  </si>
  <si>
    <t>1. Pratiquer la conscience et la présence : Allouez du temps régulier pour la méditation, la prière, la réflexion personnelle ou d'autres pratiques spirituelles qui favorisent la connexion avec soi-même et avec une force supérieure.</t>
  </si>
  <si>
    <t>2. Cultiver la gratitude : Prenez l'habitude de reconnaître et d'exprimer de la gratitude pour les bénédictions de la vie, qu'elles soient grandes ou petites. Cela peut se faire par le biais de rituels de gratitude quotidiens ou en tenant un journal de gratitude.</t>
  </si>
  <si>
    <t>3. Vivre selon ses valeurs : Identifiez vos valeurs fondamentales et assurez-vous que vos actions et décisions quotidiennes sont en accord avec ces valeurs. Cela peut impliquer d'agir avec intégrité, de respecter les autres et de contribuer au bien-être collectif.</t>
  </si>
  <si>
    <t>4. Nourrir les relations significatives : Accordez du temps et de l'énergie aux relations qui sont importantes pour vous, qu'il s'agisse de relations familiales, amicales ou communautaires. Partagez des moments de connexion, d'échange et de soutien mutuel.</t>
  </si>
  <si>
    <t>5. Contribuer au bien commun : Cherchez des moyens de servir les autres et de contribuer positivement à votre communauté ou à la société dans son ensemble. Cela peut se faire par le biais du bénévolat, de l'engagement social ou de l'activisme.</t>
  </si>
  <si>
    <t>6. S'engager dans des pratiques de bien-être : Prenez soin de votre bien-être physique, mental et émotionnel. Accordez de l'importance à une alimentation saine, à l'exercice régulier, à la gestion du stress et à la recherche d'équilibre dans votre vie quotidienne.</t>
  </si>
  <si>
    <t>7. S'ouvrir à l'apprentissage spirituel : Soyez curieux et ouvert à explorer différentes traditions spirituelles, philosophies ou enseignements qui peuvent enrichir votre compréhension et votre pratique spirituelle.</t>
  </si>
  <si>
    <t>8. Se connecter à la nature : Passez du temps dans la nature et développez une relation consciente avec l'environnement naturel. Cela peut inclure des promenades en plein air, du jardinage, des moments de contemplation ou toute autre activité qui favorise une connexion profonde avec la nature.</t>
  </si>
  <si>
    <t>1. Transparence financière : Les entreprises doivent maintenir une transparence financière en fournissant des informations claires et détaillées sur leurs revenus, leurs dépenses, leurs bénéfices et leurs investissements. Cela permet aux parties prenantes de comprendre comment la valeur monétaire est générée, utilisée et distribuée.</t>
  </si>
  <si>
    <t>2. Rémunération équitable : Les entreprises devraient s'efforcer d'établir des politiques de rémunération équitables pour leurs employés, en tenant compte de critères tels que l'expérience, les compétences, la performance et les responsabilités. Cela contribue à maintenir un équilibre dans la distribution de la valeur monétaire au sein de l'entreprise.</t>
  </si>
  <si>
    <t>3. Investissement responsable : Les entreprises peuvent adopter une approche d'investissement responsable en considérant les impacts sociaux, environnementaux et économiques de leurs décisions d'investissement. Cela peut inclure la recherche de partenaires commerciaux et d'investissements alignés avec des objectifs de durabilité et de création de valeur à long terme.</t>
  </si>
  <si>
    <t>4. Redistribution équitable des bénéfices : Les entreprises peuvent envisager des mécanismes de redistribution équitable des bénéfices, tels que des programmes de partage des bénéfices avec les employés, la contribution à des initiatives sociales ou communautaires, ou encore des investissements dans des projets de développement durable.</t>
  </si>
  <si>
    <t>5. Limitation des écarts de rémunération : Les entreprises peuvent travailler à réduire les écarts de rémunération excessifs entre les niveaux hiérarchiques et les employés. Une approche plus équilibrée de la rémunération peut favoriser un sentiment de justice et de motivation au sein de l'organisation.</t>
  </si>
  <si>
    <t>6. Contribution à l'économie locale : Les entreprises peuvent soutenir l'économie locale en favorisant les relations d'affaires avec des fournisseurs et des partenaires locaux. Cela permet de stimuler l'activité économique dans la région et de contribuer à la création de valeur monétaire à l'échelle locale.</t>
  </si>
  <si>
    <t>7. Gestion responsable de la dette : Les entreprises doivent maintenir une gestion responsable de la dette en évitant l'endettement excessif et en s'assurant que les ressources financières sont utilisées de manière prudente et durable.</t>
  </si>
  <si>
    <t>1. Participation et engagement : Encourager la participation active et l'engagement des parties prenantes internes et externes dans les processus de prise de décision. Cela peut inclure des mécanismes de consultation, des dialogues réguliers, des opportunités de co-création et des espaces de partage d'informations.</t>
  </si>
  <si>
    <t>2. Équité et diversité : Promouvoir l'équité et la diversité au sein de l'entreprise en favorisant l'inclusion et en évitant toute forme de discrimination. Cela implique d'adopter des politiques de recrutement et de promotion basées sur le mérite, de créer un environnement de travail inclusif et de mettre en place des initiatives visant à réduire les écarts de représentation et d'opportunités.</t>
  </si>
  <si>
    <t>3. Relations communautaires : Établir des relations positives et durables avec les communautés locales en contribuant activement à leur développement. Cela peut inclure des initiatives de responsabilité sociale d'entreprise, des partenariats avec des organisations communautaires, des programmes de bénévolat des employés et des projets de développement local.</t>
  </si>
  <si>
    <t>4. Transparence et responsabilité : Adopter une approche transparente et responsable envers les parties prenantes en communiquant de manière ouverte sur les actions, les performances et les impacts de l'entreprise. Cela implique de partager des informations pertinentes, de répondre aux préoccupations légitimes, de respecter les normes éthiques et de prendre des mesures pour remédier aux impacts négatifs.</t>
  </si>
  <si>
    <t>5. Partage de la valeur : Reconnaître et partager équitablement la valeur créée avec les parties prenantes, en particulier les employés, les fournisseurs et les communautés. Cela peut se traduire par des politiques de rémunération équitable, des programmes de partage des bénéfices, des pratiques d'approvisionnement responsable et des investissements dans des initiatives sociales et environnementales.</t>
  </si>
  <si>
    <t>6. Collaboration et partenariats : Favoriser la collaboration avec d'autres entreprises, les gouvernements, les organisations de la société civile et les communautés pour relever les défis sociaux et environnementaux. Cela peut inclure des partenariats stratégiques, des initiatives conjointes de résolution de problèmes et des collaborations pour promouvoir des pratiques durables au sein de l'industrie.</t>
  </si>
  <si>
    <t>1. Diversité des expériences : Favorisez une variété d'expériences pour les parties prenantes internes et externes de l'entreprise. Cela peut inclure des opportunités d'apprentissage, des événements communautaires, des formations, des ateliers, des activités de renforcement d'équipe, etc. Veillez à ce que ces expériences soient accessibles à tous, favorisant ainsi l'inclusion et l'égalité des chances.</t>
  </si>
  <si>
    <t>2. Engagement interactif : Encouragez l'interaction et la participation active des parties prenantes dans les expériences proposées. Créez des espaces d'échange et de dialogue où chacun peut partager ses idées, ses connaissances et ses expériences. Favorisez la co-création et la collaboration pour enrichir les expériences collectives.</t>
  </si>
  <si>
    <t>3. Évaluation continue : Évaluez régulièrement les expériences proposées en recueillant les retours d'information des parties prenantes. Utilisez ces commentaires pour améliorer et ajuster les programmes et les initiatives d'expérience. Tenez compte des besoins et des attentes des parties prenantes pour offrir des expériences pertinentes et significatives.</t>
  </si>
  <si>
    <t>4. Accessibilité : Assurez-vous que les expériences sont accessibles à tous les membres de la communauté, en tenant compte des barrières physiques, financières ou autres. Veillez à ce que les installations, les ressources et les informations nécessaires soient facilement accessibles et adaptées aux besoins de chacun.</t>
  </si>
  <si>
    <t>5. Durabilité des expériences : Veillez à ce que les expériences offertes aient un impact durable et à long terme. Encouragez les apprentissages et les changements de comportement qui peuvent être appliqués dans la vie quotidienne des participants. Favorisez la continuité et l'intégration des expériences dans les pratiques et les valeurs de l'entreprise.</t>
  </si>
  <si>
    <t>6. Authenticité et cohérence : Assurez-vous que les expériences proposées sont alignées avec la vision, les valeurs et la culture de l'entreprise. Veillez à ce qu'elles reflètent une approche authentique et cohérente avec les objectifs de durabilité et de responsabilité sociale de l'entreprise.</t>
  </si>
  <si>
    <t>Note de 0 à 10</t>
  </si>
  <si>
    <t xml:space="preserve">Temporel </t>
  </si>
  <si>
    <t>Social</t>
  </si>
  <si>
    <t>Capital</t>
  </si>
  <si>
    <t>Note</t>
  </si>
  <si>
    <t>Question entreprise</t>
  </si>
  <si>
    <t>Dans quelle mesure l'entreprise préserve-t-elle la diversité des écosystèmes, des espèces végétales et animales, ainsi que des habitats naturels ?</t>
  </si>
  <si>
    <t>Dans quelle mesure l'entreprise adopte-t-elle des pratiques de gestion durable des ressources naturelles, en veillant à ne pas dépasser les capacités de régénération de l'environnement ?</t>
  </si>
  <si>
    <t>Dans quelle mesure l'entreprise assure-t-elle le respect et le bien-être des animaux utilisés dans ses activités économiques ?</t>
  </si>
  <si>
    <t>Dans quelle mesure l'entreprise veille-t-elle à ce que ses activités économiques ne compromettent pas la santé et le bien-être des populations humaines ?</t>
  </si>
  <si>
    <t>Dans quelle mesure l'entreprise adopte-t-elle des pratiques qui favorisent la régénération des écosystèmes et la restauration des terres dégradées ?</t>
  </si>
  <si>
    <t>Dans quelle mesure l'entreprise promeut-elle la sensibilisation et l'éducation sur l'importance du capital vivant et les actions nécessaires pour le préserver ?</t>
  </si>
  <si>
    <t>Dans quelle mesure l'entreprise travaille-t-elle en collaboration avec d'autres parties prenantes pour promouvoir la protection du capital vivant ?</t>
  </si>
  <si>
    <t>Dans quelle mesure l'entreprise adopte-t-elle des pratiques de gestion responsable des ressources matérielles en minimisant les gaspillages et en favorisant l'efficacité énergétique ?</t>
  </si>
  <si>
    <t>Dans quelle mesure l'entreprise investit-elle dans des technologies durables qui réduisent l'impact environnemental et contribuent à une économie circulaire ?</t>
  </si>
  <si>
    <t>Dans quelle mesure l'entreprise évalue-t-elle son empreinte environnementale à travers des indicateurs tels que l'analyse du cycle de vie et la gestion des déchets ?</t>
  </si>
  <si>
    <t>Dans quelle mesure l'entreprise s'assure-t-elle que son capital matériel est acquis et utilisé de manière éthique, en respectant les droits des travailleurs et en favorisant des chaînes d'approvisionnement durables ?</t>
  </si>
  <si>
    <t>Dans quelle mesure l'entreprise communique-t-elle de manière transparente sur sa gestion du capital matériel, en fournissant des informations sur ses pratiques d'approvisionnement et de gestion des déchets ?</t>
  </si>
  <si>
    <t>Dans quelle mesure l'entreprise investit-elle dans la recherche et le développement de nouvelles solutions et technologies qui favorisent l'utilisation durable des ressources matérielles ?</t>
  </si>
  <si>
    <t>Dans quelle mesure l'entreprise collabore-t-elle avec ses parties prenantes pour promouvoir des pratiques durables en matière de gestion du capital matériel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</si>
</sst>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1"/>
      <color theme="1"/>
      <name val="Calibri"/>
      <family val="2"/>
      <scheme val="minor"/>
    </font>
    <font>
      <b/>
      <sz val="11"/>
      <color theme="1"/>
      <name val="Calibri"/>
      <family val="2"/>
      <scheme val="minor"/>
    </font>
    <font>
      <sz val="10"/>
      <color rgb="FF374151"/>
      <name val="Segoe UI"/>
      <family val="2"/>
    </font>
    <font>
      <b/>
      <sz val="10"/>
      <color rgb="FF374151"/>
      <name val="Segoe UI"/>
      <family val="2"/>
    </font>
    <font>
      <b/>
      <sz val="16"/>
      <color theme="1"/>
      <name val="Calibri"/>
      <family val="2"/>
      <scheme val="minor"/>
    </font>
    <font>
      <sz val="9"/>
      <color indexed="81"/>
      <name val="Tahoma"/>
      <family val="2"/>
    </font>
    <font>
      <b/>
      <sz val="9"/>
      <color indexed="81"/>
      <name val="Tahoma"/>
      <family val="2"/>
    </font>
    <font>
      <sz val="11"/>
      <color theme="1"/>
      <name val="Calibri Light"/>
      <family val="2"/>
      <scheme val="major"/>
    </font>
    <font>
      <b/>
      <sz val="11"/>
      <color theme="1"/>
      <name val="Calibri Light"/>
      <family val="2"/>
      <scheme val="major"/>
    </font>
  </fonts>
  <fills count="13">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CC66FF"/>
        <bgColor indexed="64"/>
      </patternFill>
    </fill>
    <fill>
      <patternFill patternType="solid">
        <fgColor rgb="FFE4AFFF"/>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7"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9" fontId="1" fillId="0" borderId="0" applyFont="0" applyFill="0" applyBorder="0" applyAlignment="0" applyProtection="0"/>
  </cellStyleXfs>
  <cellXfs count="65">
    <xf numFmtId="0" fontId="0" fillId="0" borderId="0" xfId="0"/>
    <xf numFmtId="0" fontId="0" fillId="0" borderId="0" xfId="0" applyAlignment="1">
      <alignment wrapText="1"/>
    </xf>
    <xf numFmtId="0" fontId="3" fillId="0" borderId="0" xfId="0" applyFont="1" applyAlignment="1">
      <alignment vertical="center"/>
    </xf>
    <xf numFmtId="0" fontId="0" fillId="0" borderId="0" xfId="0" applyAlignment="1">
      <alignment horizontal="left" vertical="center" indent="1"/>
    </xf>
    <xf numFmtId="0" fontId="3" fillId="0" borderId="0" xfId="0" applyFont="1" applyAlignment="1">
      <alignment horizontal="left" vertical="center" indent="1"/>
    </xf>
    <xf numFmtId="0" fontId="2" fillId="0" borderId="1" xfId="0" applyFont="1" applyBorder="1" applyAlignment="1">
      <alignment vertical="center" wrapText="1"/>
    </xf>
    <xf numFmtId="0" fontId="2" fillId="0" borderId="1" xfId="0" applyFont="1" applyBorder="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vertical="center" wrapText="1"/>
    </xf>
    <xf numFmtId="0" fontId="2" fillId="0" borderId="0" xfId="0" applyFont="1"/>
    <xf numFmtId="0" fontId="5" fillId="0" borderId="0" xfId="0" applyFont="1"/>
    <xf numFmtId="0" fontId="0" fillId="2" borderId="0" xfId="0" applyFill="1"/>
    <xf numFmtId="0" fontId="0" fillId="0" borderId="1" xfId="0" applyBorder="1" applyAlignment="1">
      <alignment wrapText="1"/>
    </xf>
    <xf numFmtId="0" fontId="0" fillId="0" borderId="1" xfId="0" applyBorder="1" applyAlignment="1">
      <alignment horizontal="left" wrapText="1"/>
    </xf>
    <xf numFmtId="0" fontId="0" fillId="0" borderId="1" xfId="0" applyBorder="1" applyAlignment="1">
      <alignment horizontal="center" vertical="center" wrapText="1"/>
    </xf>
    <xf numFmtId="0" fontId="0" fillId="0" borderId="1" xfId="0" applyBorder="1" applyAlignment="1">
      <alignment horizontal="left" vertical="center" wrapText="1"/>
    </xf>
    <xf numFmtId="0" fontId="0" fillId="0" borderId="0" xfId="0" quotePrefix="1"/>
    <xf numFmtId="0" fontId="0" fillId="0" borderId="2" xfId="0" applyBorder="1" applyAlignment="1">
      <alignment wrapText="1"/>
    </xf>
    <xf numFmtId="0" fontId="0" fillId="0" borderId="1" xfId="0" applyBorder="1"/>
    <xf numFmtId="0" fontId="2" fillId="0" borderId="1" xfId="0" applyFont="1" applyBorder="1" applyAlignment="1">
      <alignment horizontal="center"/>
    </xf>
    <xf numFmtId="0" fontId="2" fillId="0" borderId="1" xfId="0" applyFont="1" applyBorder="1" applyAlignment="1">
      <alignment horizontal="center" wrapText="1"/>
    </xf>
    <xf numFmtId="0" fontId="0" fillId="3" borderId="1" xfId="0" applyFill="1" applyBorder="1" applyAlignment="1">
      <alignment vertical="center" wrapText="1"/>
    </xf>
    <xf numFmtId="0" fontId="2" fillId="3" borderId="1" xfId="0" applyFont="1" applyFill="1" applyBorder="1" applyAlignment="1">
      <alignment horizontal="center" vertical="center" wrapText="1"/>
    </xf>
    <xf numFmtId="0" fontId="0" fillId="3" borderId="1" xfId="0" applyFill="1" applyBorder="1" applyAlignment="1">
      <alignment horizontal="center" vertical="center" wrapText="1"/>
    </xf>
    <xf numFmtId="0" fontId="0" fillId="4" borderId="1" xfId="0" applyFill="1" applyBorder="1" applyAlignment="1">
      <alignment vertical="center"/>
    </xf>
    <xf numFmtId="0" fontId="0" fillId="5" borderId="1" xfId="0" applyFill="1" applyBorder="1" applyAlignment="1">
      <alignment vertical="center"/>
    </xf>
    <xf numFmtId="0" fontId="0" fillId="6" borderId="1" xfId="0" applyFill="1" applyBorder="1" applyAlignment="1">
      <alignment vertical="center" wrapText="1"/>
    </xf>
    <xf numFmtId="0" fontId="2" fillId="6" borderId="1" xfId="0" applyFont="1" applyFill="1" applyBorder="1" applyAlignment="1">
      <alignment horizontal="center" vertical="center" wrapText="1"/>
    </xf>
    <xf numFmtId="0" fontId="0" fillId="6" borderId="1" xfId="0" applyFill="1" applyBorder="1" applyAlignment="1">
      <alignment horizontal="center" vertical="center" wrapText="1"/>
    </xf>
    <xf numFmtId="0" fontId="0" fillId="7" borderId="1" xfId="0" applyFill="1" applyBorder="1" applyAlignment="1">
      <alignment vertical="center"/>
    </xf>
    <xf numFmtId="0" fontId="0" fillId="7" borderId="1" xfId="0" applyFill="1" applyBorder="1" applyAlignment="1">
      <alignment vertical="center" wrapText="1"/>
    </xf>
    <xf numFmtId="0" fontId="0" fillId="8" borderId="1" xfId="0" applyFill="1" applyBorder="1" applyAlignment="1">
      <alignment vertical="center" wrapText="1"/>
    </xf>
    <xf numFmtId="0" fontId="2" fillId="8" borderId="1" xfId="0" applyFont="1" applyFill="1" applyBorder="1" applyAlignment="1">
      <alignment horizontal="center" vertical="center" wrapText="1"/>
    </xf>
    <xf numFmtId="0" fontId="0" fillId="8" borderId="1" xfId="0" applyFill="1" applyBorder="1" applyAlignment="1">
      <alignment horizontal="center" vertical="center" wrapText="1"/>
    </xf>
    <xf numFmtId="0" fontId="0" fillId="8" borderId="1" xfId="0" applyFont="1" applyFill="1" applyBorder="1" applyAlignment="1">
      <alignment horizontal="left" vertical="center" wrapText="1"/>
    </xf>
    <xf numFmtId="0" fontId="0" fillId="9" borderId="1" xfId="0" applyFill="1" applyBorder="1" applyAlignment="1">
      <alignment vertical="center"/>
    </xf>
    <xf numFmtId="0" fontId="0" fillId="10" borderId="1" xfId="0" applyFill="1" applyBorder="1" applyAlignment="1">
      <alignment vertical="center" wrapText="1"/>
    </xf>
    <xf numFmtId="0" fontId="2" fillId="10" borderId="1" xfId="0" applyFont="1" applyFill="1" applyBorder="1" applyAlignment="1">
      <alignment horizontal="center" vertical="center" wrapText="1"/>
    </xf>
    <xf numFmtId="0" fontId="0" fillId="10" borderId="1" xfId="0" applyFill="1" applyBorder="1" applyAlignment="1">
      <alignment horizontal="center" vertical="center" wrapText="1"/>
    </xf>
    <xf numFmtId="0" fontId="0" fillId="11" borderId="1" xfId="0" applyFill="1" applyBorder="1" applyAlignment="1">
      <alignment vertical="center"/>
    </xf>
    <xf numFmtId="0" fontId="0" fillId="12" borderId="1" xfId="0" applyFill="1" applyBorder="1" applyAlignment="1">
      <alignment vertical="center" wrapText="1"/>
    </xf>
    <xf numFmtId="0" fontId="2" fillId="12"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0" fillId="3" borderId="1" xfId="0" applyFill="1" applyBorder="1" applyAlignment="1">
      <alignment horizontal="center" vertical="center"/>
    </xf>
    <xf numFmtId="0" fontId="0" fillId="6" borderId="1" xfId="0" applyFill="1" applyBorder="1" applyAlignment="1">
      <alignment horizontal="center" vertical="center"/>
    </xf>
    <xf numFmtId="0" fontId="0" fillId="8" borderId="1" xfId="0" applyFill="1" applyBorder="1" applyAlignment="1">
      <alignment horizontal="center" vertical="center"/>
    </xf>
    <xf numFmtId="0" fontId="0" fillId="10" borderId="1" xfId="0" applyFill="1" applyBorder="1" applyAlignment="1">
      <alignment horizontal="center" vertical="center"/>
    </xf>
    <xf numFmtId="0" fontId="0" fillId="12" borderId="1" xfId="0" applyFill="1" applyBorder="1" applyAlignment="1">
      <alignment horizontal="center" vertical="center"/>
    </xf>
    <xf numFmtId="0" fontId="2" fillId="0" borderId="1" xfId="0" applyFont="1" applyFill="1" applyBorder="1" applyAlignment="1">
      <alignment horizontal="center"/>
    </xf>
    <xf numFmtId="0" fontId="0" fillId="0" borderId="1" xfId="0" applyBorder="1" applyAlignment="1">
      <alignment horizontal="center"/>
    </xf>
    <xf numFmtId="0" fontId="2" fillId="0" borderId="1" xfId="0" applyFont="1" applyBorder="1" applyAlignment="1">
      <alignment horizontal="center"/>
    </xf>
    <xf numFmtId="9" fontId="0" fillId="0" borderId="0" xfId="1" applyFont="1"/>
    <xf numFmtId="0" fontId="2" fillId="0" borderId="1" xfId="0" applyFont="1" applyBorder="1" applyAlignment="1">
      <alignment wrapText="1"/>
    </xf>
    <xf numFmtId="0" fontId="0" fillId="2" borderId="1" xfId="0" applyFill="1" applyBorder="1" applyAlignment="1">
      <alignment wrapText="1"/>
    </xf>
    <xf numFmtId="0" fontId="5" fillId="2" borderId="0" xfId="0" applyFont="1" applyFill="1"/>
    <xf numFmtId="0" fontId="0" fillId="2" borderId="0" xfId="0" applyFill="1" applyAlignment="1">
      <alignment horizontal="center" wrapText="1"/>
    </xf>
    <xf numFmtId="0" fontId="2" fillId="2" borderId="1" xfId="0" applyFont="1" applyFill="1" applyBorder="1" applyAlignment="1">
      <alignment vertical="center" wrapText="1"/>
    </xf>
    <xf numFmtId="0" fontId="3" fillId="0" borderId="0" xfId="0" applyFont="1" applyAlignment="1">
      <alignment horizontal="left" vertical="center" wrapText="1"/>
    </xf>
    <xf numFmtId="0" fontId="8" fillId="0" borderId="1" xfId="0" applyFont="1" applyBorder="1" applyAlignment="1">
      <alignment horizontal="left" vertical="center" wrapText="1"/>
    </xf>
    <xf numFmtId="0" fontId="8" fillId="0" borderId="1" xfId="0" applyFont="1" applyBorder="1" applyAlignment="1">
      <alignment horizontal="left" vertical="center" wrapText="1" indent="1"/>
    </xf>
    <xf numFmtId="0" fontId="8" fillId="0" borderId="1" xfId="0" applyFont="1" applyBorder="1" applyAlignment="1">
      <alignment vertical="center"/>
    </xf>
    <xf numFmtId="0" fontId="9" fillId="0" borderId="1" xfId="0" applyFont="1" applyBorder="1" applyAlignment="1">
      <alignment horizontal="center"/>
    </xf>
    <xf numFmtId="0" fontId="9" fillId="0" borderId="1" xfId="0" applyFont="1" applyBorder="1" applyAlignment="1">
      <alignment horizontal="center" wrapText="1"/>
    </xf>
    <xf numFmtId="0" fontId="2" fillId="0" borderId="1" xfId="0" applyFont="1" applyBorder="1" applyAlignment="1">
      <alignment horizontal="center" vertical="center"/>
    </xf>
    <xf numFmtId="0" fontId="0" fillId="0" borderId="1" xfId="0" applyBorder="1" applyAlignment="1">
      <alignment horizontal="center" vertical="center"/>
    </xf>
  </cellXfs>
  <cellStyles count="2">
    <cellStyle name="Normal" xfId="0" builtinId="0"/>
    <cellStyle name="Pourcentage" xfId="1" builtinId="5"/>
  </cellStyles>
  <dxfs count="0"/>
  <tableStyles count="0" defaultTableStyle="TableStyleMedium2" defaultPivotStyle="PivotStyleLight16"/>
  <colors>
    <mruColors>
      <color rgb="FFE4AFFF"/>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fr-FR"/>
        </a:p>
      </c:txPr>
    </c:title>
    <c:autoTitleDeleted val="0"/>
    <c:plotArea>
      <c:layout/>
      <c:radarChart>
        <c:radarStyle val="marker"/>
        <c:varyColors val="0"/>
        <c:ser>
          <c:idx val="0"/>
          <c:order val="0"/>
          <c:tx>
            <c:strRef>
              <c:f>Protocole!$E$77</c:f>
              <c:strCache>
                <c:ptCount val="1"/>
                <c:pt idx="0">
                  <c:v>Note</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Protocole!$C$78:$C$86</c:f>
              <c:strCache>
                <c:ptCount val="9"/>
                <c:pt idx="0">
                  <c:v>Vivant</c:v>
                </c:pt>
                <c:pt idx="1">
                  <c:v>Matériel</c:v>
                </c:pt>
                <c:pt idx="2">
                  <c:v>Intellectuel</c:v>
                </c:pt>
                <c:pt idx="3">
                  <c:v>Culturel</c:v>
                </c:pt>
                <c:pt idx="4">
                  <c:v>Temporel </c:v>
                </c:pt>
                <c:pt idx="5">
                  <c:v>Spirituel</c:v>
                </c:pt>
                <c:pt idx="6">
                  <c:v>Monétaire</c:v>
                </c:pt>
                <c:pt idx="7">
                  <c:v>Social</c:v>
                </c:pt>
                <c:pt idx="8">
                  <c:v>Expérientiel</c:v>
                </c:pt>
              </c:strCache>
            </c:strRef>
          </c:cat>
          <c:val>
            <c:numRef>
              <c:f>Protocole!$E$78:$E$86</c:f>
              <c:numCache>
                <c:formatCode>General</c:formatCode>
                <c:ptCount val="9"/>
                <c:pt idx="0">
                  <c:v>1</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71AB-49C9-B2EF-53BA9E3A8AA2}"/>
            </c:ext>
          </c:extLst>
        </c:ser>
        <c:dLbls>
          <c:showLegendKey val="0"/>
          <c:showVal val="0"/>
          <c:showCatName val="0"/>
          <c:showSerName val="0"/>
          <c:showPercent val="0"/>
          <c:showBubbleSize val="0"/>
        </c:dLbls>
        <c:axId val="644631224"/>
        <c:axId val="644633520"/>
      </c:radarChart>
      <c:catAx>
        <c:axId val="6446312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crossAx val="644633520"/>
        <c:crosses val="autoZero"/>
        <c:auto val="1"/>
        <c:lblAlgn val="ctr"/>
        <c:lblOffset val="100"/>
        <c:noMultiLvlLbl val="0"/>
      </c:catAx>
      <c:valAx>
        <c:axId val="6446335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fr-FR"/>
          </a:p>
        </c:txPr>
        <c:crossAx val="644631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fr-FR"/>
        </a:p>
      </c:txPr>
    </c:title>
    <c:autoTitleDeleted val="0"/>
    <c:plotArea>
      <c:layout/>
      <c:radarChart>
        <c:radarStyle val="marker"/>
        <c:varyColors val="0"/>
        <c:ser>
          <c:idx val="0"/>
          <c:order val="0"/>
          <c:tx>
            <c:strRef>
              <c:f>'3. questionnaire ODD ER'!$B$21</c:f>
              <c:strCache>
                <c:ptCount val="1"/>
                <c:pt idx="0">
                  <c:v>Ratios</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'3. questionnaire ODD ER'!$A$22:$A$26</c:f>
              <c:strCache>
                <c:ptCount val="5"/>
                <c:pt idx="0">
                  <c:v>Economie naturelle</c:v>
                </c:pt>
                <c:pt idx="1">
                  <c:v>Vision de la richesse</c:v>
                </c:pt>
                <c:pt idx="2">
                  <c:v>Egalités sociales</c:v>
                </c:pt>
                <c:pt idx="3">
                  <c:v>Economie locale</c:v>
                </c:pt>
                <c:pt idx="4">
                  <c:v>Economie circulaire</c:v>
                </c:pt>
              </c:strCache>
            </c:strRef>
          </c:cat>
          <c:val>
            <c:numRef>
              <c:f>'3. questionnaire ODD ER'!$B$22:$B$26</c:f>
              <c:numCache>
                <c:formatCode>General</c:formatCode>
                <c:ptCount val="5"/>
                <c:pt idx="0">
                  <c:v>0.5</c:v>
                </c:pt>
                <c:pt idx="1">
                  <c:v>0</c:v>
                </c:pt>
                <c:pt idx="2">
                  <c:v>0</c:v>
                </c:pt>
                <c:pt idx="3">
                  <c:v>1</c:v>
                </c:pt>
                <c:pt idx="4">
                  <c:v>0</c:v>
                </c:pt>
              </c:numCache>
            </c:numRef>
          </c:val>
          <c:extLst>
            <c:ext xmlns:c16="http://schemas.microsoft.com/office/drawing/2014/chart" uri="{C3380CC4-5D6E-409C-BE32-E72D297353CC}">
              <c16:uniqueId val="{00000000-7E1F-407F-B312-2098DEDD7C92}"/>
            </c:ext>
          </c:extLst>
        </c:ser>
        <c:dLbls>
          <c:showLegendKey val="0"/>
          <c:showVal val="0"/>
          <c:showCatName val="0"/>
          <c:showSerName val="0"/>
          <c:showPercent val="0"/>
          <c:showBubbleSize val="0"/>
        </c:dLbls>
        <c:axId val="548769160"/>
        <c:axId val="548771128"/>
      </c:radarChart>
      <c:catAx>
        <c:axId val="54876916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crossAx val="548771128"/>
        <c:crosses val="autoZero"/>
        <c:auto val="1"/>
        <c:lblAlgn val="ctr"/>
        <c:lblOffset val="100"/>
        <c:noMultiLvlLbl val="0"/>
      </c:catAx>
      <c:valAx>
        <c:axId val="5487711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fr-FR"/>
          </a:p>
        </c:txPr>
        <c:crossAx val="548769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1">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7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21">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7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60960</xdr:colOff>
      <xdr:row>75</xdr:row>
      <xdr:rowOff>38100</xdr:rowOff>
    </xdr:from>
    <xdr:to>
      <xdr:col>5</xdr:col>
      <xdr:colOff>15240</xdr:colOff>
      <xdr:row>102</xdr:row>
      <xdr:rowOff>7620</xdr:rowOff>
    </xdr:to>
    <xdr:graphicFrame macro="">
      <xdr:nvGraphicFramePr>
        <xdr:cNvPr id="2" name="Graphique 1">
          <a:extLst>
            <a:ext uri="{FF2B5EF4-FFF2-40B4-BE49-F238E27FC236}">
              <a16:creationId xmlns:a16="http://schemas.microsoft.com/office/drawing/2014/main" id="{E9C88554-FD27-455F-B354-932465DB3B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641639</xdr:colOff>
      <xdr:row>41</xdr:row>
      <xdr:rowOff>76200</xdr:rowOff>
    </xdr:to>
    <xdr:pic>
      <xdr:nvPicPr>
        <xdr:cNvPr id="2" name="Image 1">
          <a:extLst>
            <a:ext uri="{FF2B5EF4-FFF2-40B4-BE49-F238E27FC236}">
              <a16:creationId xmlns:a16="http://schemas.microsoft.com/office/drawing/2014/main" id="{F6EA5A90-D0CC-4BF5-94D2-5C2990BD2A97}"/>
            </a:ext>
          </a:extLst>
        </xdr:cNvPr>
        <xdr:cNvPicPr>
          <a:picLocks noChangeAspect="1"/>
        </xdr:cNvPicPr>
      </xdr:nvPicPr>
      <xdr:blipFill rotWithShape="1">
        <a:blip xmlns:r="http://schemas.openxmlformats.org/officeDocument/2006/relationships" r:embed="rId1"/>
        <a:srcRect l="10732" t="29620" r="61258" b="16953"/>
        <a:stretch/>
      </xdr:blipFill>
      <xdr:spPr>
        <a:xfrm>
          <a:off x="0" y="0"/>
          <a:ext cx="14243339" cy="7886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45</xdr:col>
      <xdr:colOff>365760</xdr:colOff>
      <xdr:row>120</xdr:row>
      <xdr:rowOff>82556</xdr:rowOff>
    </xdr:to>
    <xdr:pic>
      <xdr:nvPicPr>
        <xdr:cNvPr id="2" name="Image 1">
          <a:extLst>
            <a:ext uri="{FF2B5EF4-FFF2-40B4-BE49-F238E27FC236}">
              <a16:creationId xmlns:a16="http://schemas.microsoft.com/office/drawing/2014/main" id="{9EC8471C-A214-414B-8808-DCFCFA339526}"/>
            </a:ext>
          </a:extLst>
        </xdr:cNvPr>
        <xdr:cNvPicPr>
          <a:picLocks noChangeAspect="1"/>
        </xdr:cNvPicPr>
      </xdr:nvPicPr>
      <xdr:blipFill rotWithShape="1">
        <a:blip xmlns:r="http://schemas.openxmlformats.org/officeDocument/2006/relationships" r:embed="rId1"/>
        <a:srcRect l="10002" t="25485" r="60828" b="11100"/>
        <a:stretch/>
      </xdr:blipFill>
      <xdr:spPr>
        <a:xfrm>
          <a:off x="0" y="0"/>
          <a:ext cx="36027360" cy="220281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21</xdr:row>
      <xdr:rowOff>29095</xdr:rowOff>
    </xdr:from>
    <xdr:to>
      <xdr:col>7</xdr:col>
      <xdr:colOff>195453</xdr:colOff>
      <xdr:row>67</xdr:row>
      <xdr:rowOff>120535</xdr:rowOff>
    </xdr:to>
    <xdr:pic>
      <xdr:nvPicPr>
        <xdr:cNvPr id="2" name="Image 1">
          <a:extLst>
            <a:ext uri="{FF2B5EF4-FFF2-40B4-BE49-F238E27FC236}">
              <a16:creationId xmlns:a16="http://schemas.microsoft.com/office/drawing/2014/main" id="{2184F491-1D32-445B-9DD7-C1CF16E39A04}"/>
            </a:ext>
          </a:extLst>
        </xdr:cNvPr>
        <xdr:cNvPicPr>
          <a:picLocks noChangeAspect="1"/>
        </xdr:cNvPicPr>
      </xdr:nvPicPr>
      <xdr:blipFill rotWithShape="1">
        <a:blip xmlns:r="http://schemas.openxmlformats.org/officeDocument/2006/relationships" r:embed="rId1"/>
        <a:srcRect l="6500" t="22205" r="74000" b="17395"/>
        <a:stretch/>
      </xdr:blipFill>
      <xdr:spPr>
        <a:xfrm>
          <a:off x="0" y="7455131"/>
          <a:ext cx="9713526" cy="83764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18</xdr:row>
      <xdr:rowOff>152399</xdr:rowOff>
    </xdr:from>
    <xdr:to>
      <xdr:col>8</xdr:col>
      <xdr:colOff>33493</xdr:colOff>
      <xdr:row>47</xdr:row>
      <xdr:rowOff>75361</xdr:rowOff>
    </xdr:to>
    <xdr:graphicFrame macro="">
      <xdr:nvGraphicFramePr>
        <xdr:cNvPr id="2" name="Graphique 1">
          <a:extLst>
            <a:ext uri="{FF2B5EF4-FFF2-40B4-BE49-F238E27FC236}">
              <a16:creationId xmlns:a16="http://schemas.microsoft.com/office/drawing/2014/main" id="{81306DC2-5C5C-4483-8C00-78A2E51DA3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99060</xdr:rowOff>
    </xdr:from>
    <xdr:to>
      <xdr:col>13</xdr:col>
      <xdr:colOff>692923</xdr:colOff>
      <xdr:row>30</xdr:row>
      <xdr:rowOff>121920</xdr:rowOff>
    </xdr:to>
    <xdr:pic>
      <xdr:nvPicPr>
        <xdr:cNvPr id="2" name="Image 1">
          <a:extLst>
            <a:ext uri="{FF2B5EF4-FFF2-40B4-BE49-F238E27FC236}">
              <a16:creationId xmlns:a16="http://schemas.microsoft.com/office/drawing/2014/main" id="{12010476-C277-4153-B0E3-1DDF4FE4791A}"/>
            </a:ext>
          </a:extLst>
        </xdr:cNvPr>
        <xdr:cNvPicPr>
          <a:picLocks noChangeAspect="1"/>
        </xdr:cNvPicPr>
      </xdr:nvPicPr>
      <xdr:blipFill rotWithShape="1">
        <a:blip xmlns:r="http://schemas.openxmlformats.org/officeDocument/2006/relationships" r:embed="rId1"/>
        <a:srcRect l="12668" t="39116" r="62745" b="19990"/>
        <a:stretch/>
      </xdr:blipFill>
      <xdr:spPr>
        <a:xfrm>
          <a:off x="0" y="464820"/>
          <a:ext cx="10995163" cy="514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30481</xdr:rowOff>
    </xdr:from>
    <xdr:to>
      <xdr:col>11</xdr:col>
      <xdr:colOff>762000</xdr:colOff>
      <xdr:row>44</xdr:row>
      <xdr:rowOff>9021</xdr:rowOff>
    </xdr:to>
    <xdr:pic>
      <xdr:nvPicPr>
        <xdr:cNvPr id="2" name="Image 1">
          <a:extLst>
            <a:ext uri="{FF2B5EF4-FFF2-40B4-BE49-F238E27FC236}">
              <a16:creationId xmlns:a16="http://schemas.microsoft.com/office/drawing/2014/main" id="{52C58AB0-1359-4E2D-B15B-490CACC588FC}"/>
            </a:ext>
          </a:extLst>
        </xdr:cNvPr>
        <xdr:cNvPicPr>
          <a:picLocks noChangeAspect="1"/>
        </xdr:cNvPicPr>
      </xdr:nvPicPr>
      <xdr:blipFill rotWithShape="1">
        <a:blip xmlns:r="http://schemas.openxmlformats.org/officeDocument/2006/relationships" r:embed="rId1"/>
        <a:srcRect l="12418" t="20743" r="61579" b="4581"/>
        <a:stretch/>
      </xdr:blipFill>
      <xdr:spPr>
        <a:xfrm>
          <a:off x="0" y="400595"/>
          <a:ext cx="9503229" cy="77509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590550</xdr:colOff>
      <xdr:row>35</xdr:row>
      <xdr:rowOff>57150</xdr:rowOff>
    </xdr:to>
    <xdr:pic>
      <xdr:nvPicPr>
        <xdr:cNvPr id="2" name="Image 1">
          <a:extLst>
            <a:ext uri="{FF2B5EF4-FFF2-40B4-BE49-F238E27FC236}">
              <a16:creationId xmlns:a16="http://schemas.microsoft.com/office/drawing/2014/main" id="{95260499-1F8E-420B-AA7D-542ECD31A795}"/>
            </a:ext>
          </a:extLst>
        </xdr:cNvPr>
        <xdr:cNvPicPr>
          <a:picLocks noChangeAspect="1"/>
        </xdr:cNvPicPr>
      </xdr:nvPicPr>
      <xdr:blipFill rotWithShape="1">
        <a:blip xmlns:r="http://schemas.openxmlformats.org/officeDocument/2006/relationships" r:embed="rId1"/>
        <a:srcRect l="12537" t="25252" r="62026" b="11974"/>
        <a:stretch/>
      </xdr:blipFill>
      <xdr:spPr>
        <a:xfrm>
          <a:off x="0" y="0"/>
          <a:ext cx="9391650" cy="672465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546F7-3720-487A-893C-4EA19C162511}">
  <dimension ref="A1:I112"/>
  <sheetViews>
    <sheetView tabSelected="1" topLeftCell="A7" workbookViewId="0">
      <selection activeCell="C11" sqref="C11"/>
    </sheetView>
  </sheetViews>
  <sheetFormatPr baseColWidth="10" defaultRowHeight="14.4" x14ac:dyDescent="0.3"/>
  <cols>
    <col min="1" max="1" width="78.21875" customWidth="1"/>
    <col min="3" max="4" width="88.44140625" style="1" customWidth="1"/>
    <col min="5" max="5" width="14.21875" customWidth="1"/>
  </cols>
  <sheetData>
    <row r="1" spans="1:9" ht="72" x14ac:dyDescent="0.3">
      <c r="A1" s="1" t="s">
        <v>124</v>
      </c>
      <c r="B1" s="1"/>
      <c r="E1" s="1"/>
      <c r="F1" s="1"/>
      <c r="G1" s="1"/>
      <c r="H1" s="1"/>
      <c r="I1" s="1"/>
    </row>
    <row r="2" spans="1:9" ht="100.8" x14ac:dyDescent="0.3">
      <c r="A2" s="1" t="s">
        <v>125</v>
      </c>
    </row>
    <row r="4" spans="1:9" ht="30" x14ac:dyDescent="0.3">
      <c r="A4" s="8" t="s">
        <v>159</v>
      </c>
    </row>
    <row r="5" spans="1:9" x14ac:dyDescent="0.3">
      <c r="A5" s="3"/>
    </row>
    <row r="6" spans="1:9" ht="60" x14ac:dyDescent="0.3">
      <c r="A6" s="57" t="s">
        <v>160</v>
      </c>
    </row>
    <row r="7" spans="1:9" ht="60" x14ac:dyDescent="0.3">
      <c r="A7" s="57" t="s">
        <v>161</v>
      </c>
    </row>
    <row r="8" spans="1:9" ht="60" x14ac:dyDescent="0.3">
      <c r="A8" s="57" t="s">
        <v>162</v>
      </c>
      <c r="B8" s="16"/>
    </row>
    <row r="9" spans="1:9" ht="15" x14ac:dyDescent="0.3">
      <c r="A9" s="57"/>
      <c r="B9" s="16"/>
    </row>
    <row r="10" spans="1:9" x14ac:dyDescent="0.3">
      <c r="B10" s="61" t="s">
        <v>178</v>
      </c>
      <c r="C10" s="62" t="s">
        <v>168</v>
      </c>
      <c r="D10" s="62" t="s">
        <v>249</v>
      </c>
      <c r="E10" s="63" t="s">
        <v>244</v>
      </c>
    </row>
    <row r="11" spans="1:9" ht="43.2" x14ac:dyDescent="0.3">
      <c r="B11" s="60" t="s">
        <v>177</v>
      </c>
      <c r="C11" s="58" t="s">
        <v>179</v>
      </c>
      <c r="D11" s="58" t="s">
        <v>250</v>
      </c>
      <c r="E11" s="64">
        <v>7</v>
      </c>
      <c r="H11">
        <v>1</v>
      </c>
    </row>
    <row r="12" spans="1:9" ht="57.6" x14ac:dyDescent="0.3">
      <c r="B12" s="60"/>
      <c r="C12" s="58" t="s">
        <v>180</v>
      </c>
      <c r="D12" s="58" t="s">
        <v>251</v>
      </c>
      <c r="E12" s="64">
        <v>0</v>
      </c>
      <c r="H12">
        <v>2</v>
      </c>
    </row>
    <row r="13" spans="1:9" ht="43.2" x14ac:dyDescent="0.3">
      <c r="B13" s="60"/>
      <c r="C13" s="58" t="s">
        <v>181</v>
      </c>
      <c r="D13" s="58" t="s">
        <v>252</v>
      </c>
      <c r="E13" s="64">
        <v>0</v>
      </c>
      <c r="H13">
        <v>3</v>
      </c>
    </row>
    <row r="14" spans="1:9" ht="57.6" x14ac:dyDescent="0.3">
      <c r="B14" s="60"/>
      <c r="C14" s="58" t="s">
        <v>182</v>
      </c>
      <c r="D14" s="58" t="s">
        <v>253</v>
      </c>
      <c r="E14" s="64">
        <v>0</v>
      </c>
      <c r="H14">
        <v>4</v>
      </c>
    </row>
    <row r="15" spans="1:9" ht="57.6" x14ac:dyDescent="0.3">
      <c r="B15" s="60"/>
      <c r="C15" s="58" t="s">
        <v>183</v>
      </c>
      <c r="D15" s="58" t="s">
        <v>254</v>
      </c>
      <c r="E15" s="64">
        <v>0</v>
      </c>
      <c r="H15">
        <v>5</v>
      </c>
    </row>
    <row r="16" spans="1:9" ht="57.6" x14ac:dyDescent="0.3">
      <c r="B16" s="60"/>
      <c r="C16" s="58" t="s">
        <v>184</v>
      </c>
      <c r="D16" s="58" t="s">
        <v>255</v>
      </c>
      <c r="E16" s="64">
        <v>0</v>
      </c>
      <c r="H16">
        <v>6</v>
      </c>
    </row>
    <row r="17" spans="2:8" ht="72" x14ac:dyDescent="0.3">
      <c r="B17" s="60"/>
      <c r="C17" s="58" t="s">
        <v>185</v>
      </c>
      <c r="D17" s="58" t="s">
        <v>256</v>
      </c>
      <c r="E17" s="64">
        <v>0</v>
      </c>
      <c r="H17">
        <v>7</v>
      </c>
    </row>
    <row r="18" spans="2:8" ht="43.2" x14ac:dyDescent="0.3">
      <c r="B18" s="60" t="s">
        <v>169</v>
      </c>
      <c r="C18" s="58" t="s">
        <v>186</v>
      </c>
      <c r="D18" s="58" t="s">
        <v>257</v>
      </c>
      <c r="E18" s="64">
        <v>0</v>
      </c>
      <c r="H18">
        <v>8</v>
      </c>
    </row>
    <row r="19" spans="2:8" ht="43.2" x14ac:dyDescent="0.3">
      <c r="B19" s="60"/>
      <c r="C19" s="58" t="s">
        <v>187</v>
      </c>
      <c r="D19" s="58" t="s">
        <v>258</v>
      </c>
      <c r="E19" s="64">
        <v>0</v>
      </c>
      <c r="H19">
        <v>9</v>
      </c>
    </row>
    <row r="20" spans="2:8" ht="57.6" x14ac:dyDescent="0.3">
      <c r="B20" s="60"/>
      <c r="C20" s="58" t="s">
        <v>188</v>
      </c>
      <c r="D20" s="58" t="s">
        <v>259</v>
      </c>
      <c r="E20" s="64">
        <v>0</v>
      </c>
      <c r="H20">
        <v>10</v>
      </c>
    </row>
    <row r="21" spans="2:8" ht="57.6" x14ac:dyDescent="0.3">
      <c r="B21" s="60"/>
      <c r="C21" s="58" t="s">
        <v>189</v>
      </c>
      <c r="D21" s="58" t="s">
        <v>260</v>
      </c>
      <c r="E21" s="64">
        <v>0</v>
      </c>
    </row>
    <row r="22" spans="2:8" ht="57.6" x14ac:dyDescent="0.3">
      <c r="B22" s="60"/>
      <c r="C22" s="58" t="s">
        <v>190</v>
      </c>
      <c r="D22" s="58" t="s">
        <v>261</v>
      </c>
      <c r="E22" s="64">
        <v>0</v>
      </c>
    </row>
    <row r="23" spans="2:8" ht="43.2" x14ac:dyDescent="0.3">
      <c r="B23" s="60"/>
      <c r="C23" s="58" t="s">
        <v>191</v>
      </c>
      <c r="D23" s="58" t="s">
        <v>262</v>
      </c>
      <c r="E23" s="64">
        <v>0</v>
      </c>
    </row>
    <row r="24" spans="2:8" ht="43.2" x14ac:dyDescent="0.3">
      <c r="B24" s="60"/>
      <c r="C24" s="58" t="s">
        <v>192</v>
      </c>
      <c r="D24" s="58" t="s">
        <v>263</v>
      </c>
      <c r="E24" s="64">
        <v>0</v>
      </c>
    </row>
    <row r="25" spans="2:8" ht="57.6" x14ac:dyDescent="0.3">
      <c r="B25" s="60" t="s">
        <v>170</v>
      </c>
      <c r="C25" s="58" t="s">
        <v>193</v>
      </c>
      <c r="D25" s="58"/>
      <c r="E25" s="64">
        <v>0</v>
      </c>
    </row>
    <row r="26" spans="2:8" ht="57.6" x14ac:dyDescent="0.3">
      <c r="B26" s="60"/>
      <c r="C26" s="58" t="s">
        <v>194</v>
      </c>
      <c r="D26" s="58"/>
      <c r="E26" s="64">
        <v>0</v>
      </c>
    </row>
    <row r="27" spans="2:8" ht="43.2" x14ac:dyDescent="0.3">
      <c r="B27" s="60"/>
      <c r="C27" s="58" t="s">
        <v>195</v>
      </c>
      <c r="D27" s="58"/>
      <c r="E27" s="64">
        <v>0</v>
      </c>
    </row>
    <row r="28" spans="2:8" ht="43.2" x14ac:dyDescent="0.3">
      <c r="B28" s="60"/>
      <c r="C28" s="58" t="s">
        <v>196</v>
      </c>
      <c r="D28" s="58"/>
      <c r="E28" s="64">
        <v>0</v>
      </c>
    </row>
    <row r="29" spans="2:8" ht="57.6" x14ac:dyDescent="0.3">
      <c r="B29" s="60"/>
      <c r="C29" s="58" t="s">
        <v>197</v>
      </c>
      <c r="D29" s="58"/>
      <c r="E29" s="64">
        <v>0</v>
      </c>
    </row>
    <row r="30" spans="2:8" ht="43.2" x14ac:dyDescent="0.3">
      <c r="B30" s="60"/>
      <c r="C30" s="58" t="s">
        <v>198</v>
      </c>
      <c r="D30" s="58"/>
      <c r="E30" s="64">
        <v>0</v>
      </c>
    </row>
    <row r="31" spans="2:8" ht="57.6" x14ac:dyDescent="0.3">
      <c r="B31" s="60"/>
      <c r="C31" s="58" t="s">
        <v>199</v>
      </c>
      <c r="D31" s="58"/>
      <c r="E31" s="64">
        <v>0</v>
      </c>
    </row>
    <row r="32" spans="2:8" ht="43.2" x14ac:dyDescent="0.3">
      <c r="B32" s="60" t="s">
        <v>171</v>
      </c>
      <c r="C32" s="58" t="s">
        <v>200</v>
      </c>
      <c r="D32" s="58"/>
      <c r="E32" s="64">
        <v>0</v>
      </c>
    </row>
    <row r="33" spans="2:5" ht="43.2" x14ac:dyDescent="0.3">
      <c r="B33" s="60"/>
      <c r="C33" s="58" t="s">
        <v>201</v>
      </c>
      <c r="D33" s="58"/>
      <c r="E33" s="64">
        <v>0</v>
      </c>
    </row>
    <row r="34" spans="2:5" ht="43.2" x14ac:dyDescent="0.3">
      <c r="B34" s="60"/>
      <c r="C34" s="58" t="s">
        <v>202</v>
      </c>
      <c r="D34" s="58"/>
      <c r="E34" s="64">
        <v>0</v>
      </c>
    </row>
    <row r="35" spans="2:5" ht="43.2" x14ac:dyDescent="0.3">
      <c r="B35" s="60"/>
      <c r="C35" s="58" t="s">
        <v>203</v>
      </c>
      <c r="D35" s="58"/>
      <c r="E35" s="64">
        <v>0</v>
      </c>
    </row>
    <row r="36" spans="2:5" ht="43.2" x14ac:dyDescent="0.3">
      <c r="B36" s="60"/>
      <c r="C36" s="58" t="s">
        <v>204</v>
      </c>
      <c r="D36" s="58"/>
      <c r="E36" s="64">
        <v>0</v>
      </c>
    </row>
    <row r="37" spans="2:5" ht="43.2" x14ac:dyDescent="0.3">
      <c r="B37" s="60"/>
      <c r="C37" s="58" t="s">
        <v>205</v>
      </c>
      <c r="D37" s="58"/>
      <c r="E37" s="64">
        <v>0</v>
      </c>
    </row>
    <row r="38" spans="2:5" ht="43.2" x14ac:dyDescent="0.3">
      <c r="B38" s="60"/>
      <c r="C38" s="58" t="s">
        <v>206</v>
      </c>
      <c r="D38" s="58"/>
      <c r="E38" s="64">
        <v>0</v>
      </c>
    </row>
    <row r="39" spans="2:5" ht="57.6" x14ac:dyDescent="0.3">
      <c r="B39" s="60" t="s">
        <v>173</v>
      </c>
      <c r="C39" s="58" t="s">
        <v>207</v>
      </c>
      <c r="D39" s="58"/>
      <c r="E39" s="64">
        <v>0</v>
      </c>
    </row>
    <row r="40" spans="2:5" ht="43.2" x14ac:dyDescent="0.3">
      <c r="B40" s="60"/>
      <c r="C40" s="58" t="s">
        <v>208</v>
      </c>
      <c r="D40" s="58"/>
      <c r="E40" s="64">
        <v>0</v>
      </c>
    </row>
    <row r="41" spans="2:5" ht="57.6" x14ac:dyDescent="0.3">
      <c r="B41" s="60"/>
      <c r="C41" s="58" t="s">
        <v>209</v>
      </c>
      <c r="D41" s="58"/>
      <c r="E41" s="64">
        <v>0</v>
      </c>
    </row>
    <row r="42" spans="2:5" ht="43.2" x14ac:dyDescent="0.3">
      <c r="B42" s="60"/>
      <c r="C42" s="58" t="s">
        <v>210</v>
      </c>
      <c r="D42" s="58"/>
      <c r="E42" s="64">
        <v>0</v>
      </c>
    </row>
    <row r="43" spans="2:5" ht="43.2" x14ac:dyDescent="0.3">
      <c r="B43" s="60"/>
      <c r="C43" s="58" t="s">
        <v>211</v>
      </c>
      <c r="D43" s="58"/>
      <c r="E43" s="64">
        <v>0</v>
      </c>
    </row>
    <row r="44" spans="2:5" ht="43.2" x14ac:dyDescent="0.3">
      <c r="B44" s="60"/>
      <c r="C44" s="58" t="s">
        <v>212</v>
      </c>
      <c r="D44" s="58"/>
      <c r="E44" s="64">
        <v>0</v>
      </c>
    </row>
    <row r="45" spans="2:5" ht="43.2" x14ac:dyDescent="0.3">
      <c r="B45" s="60"/>
      <c r="C45" s="58" t="s">
        <v>213</v>
      </c>
      <c r="D45" s="58"/>
      <c r="E45" s="64">
        <v>0</v>
      </c>
    </row>
    <row r="46" spans="2:5" ht="43.2" x14ac:dyDescent="0.3">
      <c r="B46" s="60"/>
      <c r="C46" s="58" t="s">
        <v>214</v>
      </c>
      <c r="D46" s="58"/>
      <c r="E46" s="64">
        <v>0</v>
      </c>
    </row>
    <row r="47" spans="2:5" ht="43.2" x14ac:dyDescent="0.3">
      <c r="B47" s="60"/>
      <c r="C47" s="58" t="s">
        <v>215</v>
      </c>
      <c r="D47" s="58"/>
      <c r="E47" s="64">
        <v>0</v>
      </c>
    </row>
    <row r="48" spans="2:5" ht="57.6" x14ac:dyDescent="0.3">
      <c r="B48" s="60"/>
      <c r="C48" s="58" t="s">
        <v>216</v>
      </c>
      <c r="D48" s="58"/>
      <c r="E48" s="64">
        <v>0</v>
      </c>
    </row>
    <row r="49" spans="2:5" ht="43.2" x14ac:dyDescent="0.3">
      <c r="B49" s="60" t="s">
        <v>172</v>
      </c>
      <c r="C49" s="58" t="s">
        <v>217</v>
      </c>
      <c r="D49" s="58"/>
      <c r="E49" s="64">
        <v>0</v>
      </c>
    </row>
    <row r="50" spans="2:5" ht="43.2" x14ac:dyDescent="0.3">
      <c r="B50" s="60"/>
      <c r="C50" s="58" t="s">
        <v>218</v>
      </c>
      <c r="D50" s="58"/>
      <c r="E50" s="64">
        <v>0</v>
      </c>
    </row>
    <row r="51" spans="2:5" ht="43.2" x14ac:dyDescent="0.3">
      <c r="B51" s="60"/>
      <c r="C51" s="58" t="s">
        <v>219</v>
      </c>
      <c r="D51" s="58"/>
      <c r="E51" s="64">
        <v>0</v>
      </c>
    </row>
    <row r="52" spans="2:5" ht="43.2" x14ac:dyDescent="0.3">
      <c r="B52" s="60"/>
      <c r="C52" s="58" t="s">
        <v>220</v>
      </c>
      <c r="D52" s="58"/>
      <c r="E52" s="64">
        <v>0</v>
      </c>
    </row>
    <row r="53" spans="2:5" ht="43.2" x14ac:dyDescent="0.3">
      <c r="B53" s="60"/>
      <c r="C53" s="58" t="s">
        <v>221</v>
      </c>
      <c r="D53" s="58"/>
      <c r="E53" s="64">
        <v>0</v>
      </c>
    </row>
    <row r="54" spans="2:5" ht="43.2" x14ac:dyDescent="0.3">
      <c r="B54" s="60"/>
      <c r="C54" s="58" t="s">
        <v>222</v>
      </c>
      <c r="D54" s="58"/>
      <c r="E54" s="64">
        <v>0</v>
      </c>
    </row>
    <row r="55" spans="2:5" ht="28.8" x14ac:dyDescent="0.3">
      <c r="B55" s="60"/>
      <c r="C55" s="58" t="s">
        <v>223</v>
      </c>
      <c r="D55" s="58"/>
      <c r="E55" s="64">
        <v>0</v>
      </c>
    </row>
    <row r="56" spans="2:5" ht="43.2" x14ac:dyDescent="0.3">
      <c r="B56" s="60"/>
      <c r="C56" s="58" t="s">
        <v>224</v>
      </c>
      <c r="D56" s="58"/>
      <c r="E56" s="64">
        <v>0</v>
      </c>
    </row>
    <row r="57" spans="2:5" ht="57.6" x14ac:dyDescent="0.3">
      <c r="B57" s="60" t="s">
        <v>174</v>
      </c>
      <c r="C57" s="58" t="s">
        <v>225</v>
      </c>
      <c r="D57" s="58"/>
      <c r="E57" s="64">
        <v>0</v>
      </c>
    </row>
    <row r="58" spans="2:5" ht="57.6" x14ac:dyDescent="0.3">
      <c r="B58" s="60"/>
      <c r="C58" s="58" t="s">
        <v>226</v>
      </c>
      <c r="D58" s="58"/>
      <c r="E58" s="64">
        <v>0</v>
      </c>
    </row>
    <row r="59" spans="2:5" ht="57.6" x14ac:dyDescent="0.3">
      <c r="B59" s="60"/>
      <c r="C59" s="58" t="s">
        <v>227</v>
      </c>
      <c r="D59" s="58"/>
      <c r="E59" s="64">
        <v>0</v>
      </c>
    </row>
    <row r="60" spans="2:5" ht="57.6" x14ac:dyDescent="0.3">
      <c r="B60" s="60"/>
      <c r="C60" s="58" t="s">
        <v>228</v>
      </c>
      <c r="D60" s="58"/>
      <c r="E60" s="64">
        <v>0</v>
      </c>
    </row>
    <row r="61" spans="2:5" ht="43.2" x14ac:dyDescent="0.3">
      <c r="B61" s="60"/>
      <c r="C61" s="58" t="s">
        <v>229</v>
      </c>
      <c r="D61" s="58"/>
      <c r="E61" s="64">
        <v>0</v>
      </c>
    </row>
    <row r="62" spans="2:5" ht="43.2" x14ac:dyDescent="0.3">
      <c r="B62" s="60"/>
      <c r="C62" s="58" t="s">
        <v>230</v>
      </c>
      <c r="D62" s="58"/>
      <c r="E62" s="64">
        <v>0</v>
      </c>
    </row>
    <row r="63" spans="2:5" ht="43.2" x14ac:dyDescent="0.3">
      <c r="B63" s="60"/>
      <c r="C63" s="58" t="s">
        <v>231</v>
      </c>
      <c r="D63" s="58"/>
      <c r="E63" s="64">
        <v>0</v>
      </c>
    </row>
    <row r="64" spans="2:5" ht="57.6" x14ac:dyDescent="0.3">
      <c r="B64" s="60" t="s">
        <v>175</v>
      </c>
      <c r="C64" s="59" t="s">
        <v>232</v>
      </c>
      <c r="D64" s="59"/>
      <c r="E64" s="64">
        <v>0</v>
      </c>
    </row>
    <row r="65" spans="2:5" ht="57.6" x14ac:dyDescent="0.3">
      <c r="B65" s="60"/>
      <c r="C65" s="59" t="s">
        <v>233</v>
      </c>
      <c r="D65" s="59"/>
      <c r="E65" s="64">
        <v>0</v>
      </c>
    </row>
    <row r="66" spans="2:5" ht="57.6" x14ac:dyDescent="0.3">
      <c r="B66" s="60"/>
      <c r="C66" s="59" t="s">
        <v>234</v>
      </c>
      <c r="D66" s="59"/>
      <c r="E66" s="64">
        <v>0</v>
      </c>
    </row>
    <row r="67" spans="2:5" ht="72" x14ac:dyDescent="0.3">
      <c r="B67" s="60"/>
      <c r="C67" s="59" t="s">
        <v>235</v>
      </c>
      <c r="D67" s="59"/>
      <c r="E67" s="64">
        <v>0</v>
      </c>
    </row>
    <row r="68" spans="2:5" ht="57.6" x14ac:dyDescent="0.3">
      <c r="B68" s="60"/>
      <c r="C68" s="59" t="s">
        <v>236</v>
      </c>
      <c r="D68" s="59"/>
      <c r="E68" s="64">
        <v>0</v>
      </c>
    </row>
    <row r="69" spans="2:5" ht="57.6" x14ac:dyDescent="0.3">
      <c r="B69" s="60"/>
      <c r="C69" s="59" t="s">
        <v>237</v>
      </c>
      <c r="D69" s="59"/>
      <c r="E69" s="64">
        <v>0</v>
      </c>
    </row>
    <row r="70" spans="2:5" ht="57.6" x14ac:dyDescent="0.3">
      <c r="B70" s="60" t="s">
        <v>176</v>
      </c>
      <c r="C70" s="58" t="s">
        <v>238</v>
      </c>
      <c r="D70" s="58"/>
      <c r="E70" s="64">
        <v>0</v>
      </c>
    </row>
    <row r="71" spans="2:5" ht="57.6" x14ac:dyDescent="0.3">
      <c r="B71" s="60"/>
      <c r="C71" s="58" t="s">
        <v>239</v>
      </c>
      <c r="D71" s="58"/>
      <c r="E71" s="64">
        <v>0</v>
      </c>
    </row>
    <row r="72" spans="2:5" ht="57.6" x14ac:dyDescent="0.3">
      <c r="B72" s="60"/>
      <c r="C72" s="58" t="s">
        <v>240</v>
      </c>
      <c r="D72" s="58"/>
      <c r="E72" s="64">
        <v>0</v>
      </c>
    </row>
    <row r="73" spans="2:5" ht="43.2" x14ac:dyDescent="0.3">
      <c r="B73" s="60"/>
      <c r="C73" s="58" t="s">
        <v>241</v>
      </c>
      <c r="D73" s="58"/>
      <c r="E73" s="64">
        <v>0</v>
      </c>
    </row>
    <row r="74" spans="2:5" ht="57.6" x14ac:dyDescent="0.3">
      <c r="B74" s="60"/>
      <c r="C74" s="58" t="s">
        <v>242</v>
      </c>
      <c r="D74" s="58"/>
      <c r="E74" s="64">
        <v>0</v>
      </c>
    </row>
    <row r="75" spans="2:5" ht="43.2" x14ac:dyDescent="0.3">
      <c r="B75" s="60"/>
      <c r="C75" s="58" t="s">
        <v>243</v>
      </c>
      <c r="D75" s="58"/>
      <c r="E75" s="64">
        <v>0</v>
      </c>
    </row>
    <row r="76" spans="2:5" x14ac:dyDescent="0.3">
      <c r="B76" s="1"/>
    </row>
    <row r="77" spans="2:5" x14ac:dyDescent="0.3">
      <c r="B77" s="1"/>
      <c r="C77" s="1" t="s">
        <v>247</v>
      </c>
      <c r="E77" t="s">
        <v>248</v>
      </c>
    </row>
    <row r="78" spans="2:5" x14ac:dyDescent="0.3">
      <c r="C78" s="1" t="s">
        <v>177</v>
      </c>
      <c r="E78">
        <f>+SUM(E11:E17)/7</f>
        <v>1</v>
      </c>
    </row>
    <row r="79" spans="2:5" x14ac:dyDescent="0.3">
      <c r="C79" s="1" t="s">
        <v>169</v>
      </c>
      <c r="E79">
        <f>+SUM(E18:E24)/7</f>
        <v>0</v>
      </c>
    </row>
    <row r="80" spans="2:5" x14ac:dyDescent="0.3">
      <c r="C80" s="1" t="s">
        <v>170</v>
      </c>
      <c r="E80">
        <f>+SUM(E25:E31)/7</f>
        <v>0</v>
      </c>
    </row>
    <row r="81" spans="2:5" x14ac:dyDescent="0.3">
      <c r="C81" s="1" t="s">
        <v>171</v>
      </c>
      <c r="E81">
        <f>+SUM(E32:E38)/7</f>
        <v>0</v>
      </c>
    </row>
    <row r="82" spans="2:5" x14ac:dyDescent="0.3">
      <c r="C82" s="1" t="s">
        <v>245</v>
      </c>
      <c r="E82">
        <f>+SUM(E39:E48)/10</f>
        <v>0</v>
      </c>
    </row>
    <row r="83" spans="2:5" x14ac:dyDescent="0.3">
      <c r="C83" s="1" t="s">
        <v>172</v>
      </c>
      <c r="E83">
        <f>+SUM(E49:E56)/8</f>
        <v>0</v>
      </c>
    </row>
    <row r="84" spans="2:5" x14ac:dyDescent="0.3">
      <c r="C84" s="1" t="s">
        <v>174</v>
      </c>
      <c r="E84">
        <f>+SUM(E57:E63)/7</f>
        <v>0</v>
      </c>
    </row>
    <row r="85" spans="2:5" x14ac:dyDescent="0.3">
      <c r="C85" s="1" t="s">
        <v>246</v>
      </c>
      <c r="E85">
        <f>+SUM(E64:E69)/6</f>
        <v>0</v>
      </c>
    </row>
    <row r="86" spans="2:5" x14ac:dyDescent="0.3">
      <c r="C86" s="1" t="s">
        <v>176</v>
      </c>
      <c r="E86">
        <f>+SUM(E70:E75)/6</f>
        <v>0</v>
      </c>
    </row>
    <row r="87" spans="2:5" x14ac:dyDescent="0.3">
      <c r="B87" s="1"/>
    </row>
    <row r="88" spans="2:5" x14ac:dyDescent="0.3">
      <c r="B88" s="1"/>
    </row>
    <row r="89" spans="2:5" x14ac:dyDescent="0.3">
      <c r="B89" s="1"/>
    </row>
    <row r="90" spans="2:5" x14ac:dyDescent="0.3">
      <c r="B90" s="1"/>
    </row>
    <row r="107" spans="1:1" ht="60" x14ac:dyDescent="0.3">
      <c r="A107" s="57" t="s">
        <v>163</v>
      </c>
    </row>
    <row r="108" spans="1:1" ht="60" x14ac:dyDescent="0.3">
      <c r="A108" s="57" t="s">
        <v>164</v>
      </c>
    </row>
    <row r="109" spans="1:1" ht="60" x14ac:dyDescent="0.3">
      <c r="A109" s="57" t="s">
        <v>165</v>
      </c>
    </row>
    <row r="110" spans="1:1" ht="60" x14ac:dyDescent="0.3">
      <c r="A110" s="57" t="s">
        <v>166</v>
      </c>
    </row>
    <row r="111" spans="1:1" x14ac:dyDescent="0.3">
      <c r="A111" s="1"/>
    </row>
    <row r="112" spans="1:1" ht="75" x14ac:dyDescent="0.3">
      <c r="A112" s="8" t="s">
        <v>167</v>
      </c>
    </row>
  </sheetData>
  <dataValidations count="1">
    <dataValidation type="list" allowBlank="1" showInputMessage="1" showErrorMessage="1" sqref="E11:E75" xr:uid="{6CE4A8BC-A962-4A7D-95F6-B53EF0FF45BB}">
      <formula1>$H$10:$H$20</formula1>
    </dataValidation>
  </dataValidations>
  <pageMargins left="0.7" right="0.7" top="0.75" bottom="0.75" header="0.3" footer="0.3"/>
  <pageSetup paperSize="9" orientation="portrait" horizontalDpi="0" verticalDpi="0"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4F2EC-11F1-4F5D-9E20-0733E6B53497}">
  <sheetPr>
    <tabColor rgb="FFFFC000"/>
  </sheetPr>
  <dimension ref="A1:I2"/>
  <sheetViews>
    <sheetView workbookViewId="0">
      <selection activeCell="J26" sqref="J26"/>
    </sheetView>
  </sheetViews>
  <sheetFormatPr baseColWidth="10" defaultRowHeight="14.4" x14ac:dyDescent="0.3"/>
  <sheetData>
    <row r="1" spans="1:9" x14ac:dyDescent="0.3">
      <c r="A1" t="s">
        <v>87</v>
      </c>
      <c r="C1" s="11"/>
      <c r="D1" s="11"/>
      <c r="E1" s="11"/>
      <c r="F1" s="11"/>
      <c r="G1" s="11"/>
      <c r="H1" s="11"/>
      <c r="I1" s="11"/>
    </row>
    <row r="2" spans="1:9" x14ac:dyDescent="0.3">
      <c r="A2" s="51">
        <f>+'3. questionnaire ODD ER'!P18*'1. Critères outil'!G15</f>
        <v>0.19480519480519479</v>
      </c>
      <c r="B2" t="s">
        <v>86</v>
      </c>
      <c r="C2" s="11"/>
      <c r="D2" s="11"/>
      <c r="E2" s="11"/>
      <c r="F2" s="11"/>
      <c r="G2" s="11"/>
      <c r="H2" s="11"/>
      <c r="I2" s="1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E4211-2FAC-4C83-BA35-52B36F3E0E8C}">
  <dimension ref="A1:A2"/>
  <sheetViews>
    <sheetView zoomScaleNormal="100" workbookViewId="0">
      <selection activeCell="A2" sqref="A2"/>
    </sheetView>
  </sheetViews>
  <sheetFormatPr baseColWidth="10" defaultRowHeight="14.4" x14ac:dyDescent="0.3"/>
  <sheetData>
    <row r="1" spans="1:1" x14ac:dyDescent="0.3">
      <c r="A1" s="16" t="s">
        <v>120</v>
      </c>
    </row>
    <row r="2" spans="1:1" x14ac:dyDescent="0.3">
      <c r="A2" s="16" t="s">
        <v>119</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51849-CA49-4390-9ABC-7972CBAD54E1}">
  <dimension ref="A1:A2"/>
  <sheetViews>
    <sheetView zoomScale="70" zoomScaleNormal="70" workbookViewId="0">
      <selection activeCell="O11" sqref="O11"/>
    </sheetView>
  </sheetViews>
  <sheetFormatPr baseColWidth="10" defaultRowHeight="14.4" x14ac:dyDescent="0.3"/>
  <sheetData>
    <row r="1" spans="1:1" x14ac:dyDescent="0.3">
      <c r="A1" s="16" t="s">
        <v>121</v>
      </c>
    </row>
    <row r="2" spans="1:1" x14ac:dyDescent="0.3">
      <c r="A2" s="16" t="s">
        <v>119</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56656-1F1C-475E-8EBE-21C7C4A9FC4D}">
  <sheetPr>
    <tabColor rgb="FF00B0F0"/>
  </sheetPr>
  <dimension ref="A1:A2"/>
  <sheetViews>
    <sheetView workbookViewId="0">
      <selection activeCell="A4" sqref="A4"/>
    </sheetView>
  </sheetViews>
  <sheetFormatPr baseColWidth="10" defaultRowHeight="14.4" x14ac:dyDescent="0.3"/>
  <sheetData>
    <row r="1" spans="1:1" x14ac:dyDescent="0.3">
      <c r="A1" s="16" t="s">
        <v>122</v>
      </c>
    </row>
    <row r="2" spans="1:1" x14ac:dyDescent="0.3">
      <c r="A2" s="16" t="s">
        <v>123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920CC-F2A1-427E-BE12-EA0554A54488}">
  <dimension ref="A1:A34"/>
  <sheetViews>
    <sheetView workbookViewId="0">
      <selection sqref="A1:A34"/>
    </sheetView>
  </sheetViews>
  <sheetFormatPr baseColWidth="10" defaultRowHeight="14.4" x14ac:dyDescent="0.3"/>
  <sheetData>
    <row r="1" spans="1:1" x14ac:dyDescent="0.3">
      <c r="A1" t="s">
        <v>126</v>
      </c>
    </row>
    <row r="2" spans="1:1" x14ac:dyDescent="0.3">
      <c r="A2" t="s">
        <v>127</v>
      </c>
    </row>
    <row r="3" spans="1:1" x14ac:dyDescent="0.3">
      <c r="A3" t="s">
        <v>128</v>
      </c>
    </row>
    <row r="4" spans="1:1" x14ac:dyDescent="0.3">
      <c r="A4" t="s">
        <v>129</v>
      </c>
    </row>
    <row r="5" spans="1:1" x14ac:dyDescent="0.3">
      <c r="A5" s="9" t="s">
        <v>130</v>
      </c>
    </row>
    <row r="6" spans="1:1" x14ac:dyDescent="0.3">
      <c r="A6" t="s">
        <v>131</v>
      </c>
    </row>
    <row r="7" spans="1:1" x14ac:dyDescent="0.3">
      <c r="A7" t="s">
        <v>132</v>
      </c>
    </row>
    <row r="8" spans="1:1" x14ac:dyDescent="0.3">
      <c r="A8" t="s">
        <v>133</v>
      </c>
    </row>
    <row r="9" spans="1:1" x14ac:dyDescent="0.3">
      <c r="A9" t="s">
        <v>134</v>
      </c>
    </row>
    <row r="10" spans="1:1" x14ac:dyDescent="0.3">
      <c r="A10" t="s">
        <v>135</v>
      </c>
    </row>
    <row r="11" spans="1:1" x14ac:dyDescent="0.3">
      <c r="A11" t="s">
        <v>136</v>
      </c>
    </row>
    <row r="12" spans="1:1" x14ac:dyDescent="0.3">
      <c r="A12" t="s">
        <v>137</v>
      </c>
    </row>
    <row r="13" spans="1:1" x14ac:dyDescent="0.3">
      <c r="A13" t="s">
        <v>138</v>
      </c>
    </row>
    <row r="14" spans="1:1" x14ac:dyDescent="0.3">
      <c r="A14" t="s">
        <v>139</v>
      </c>
    </row>
    <row r="15" spans="1:1" x14ac:dyDescent="0.3">
      <c r="A15" t="s">
        <v>140</v>
      </c>
    </row>
    <row r="16" spans="1:1" x14ac:dyDescent="0.3">
      <c r="A16" t="s">
        <v>141</v>
      </c>
    </row>
    <row r="17" spans="1:1" x14ac:dyDescent="0.3">
      <c r="A17" t="s">
        <v>142</v>
      </c>
    </row>
    <row r="18" spans="1:1" x14ac:dyDescent="0.3">
      <c r="A18">
        <v>60</v>
      </c>
    </row>
    <row r="19" spans="1:1" x14ac:dyDescent="0.3">
      <c r="A19" t="s">
        <v>143</v>
      </c>
    </row>
    <row r="20" spans="1:1" x14ac:dyDescent="0.3">
      <c r="A20" t="s">
        <v>144</v>
      </c>
    </row>
    <row r="21" spans="1:1" x14ac:dyDescent="0.3">
      <c r="A21" t="s">
        <v>145</v>
      </c>
    </row>
    <row r="22" spans="1:1" x14ac:dyDescent="0.3">
      <c r="A22" t="s">
        <v>146</v>
      </c>
    </row>
    <row r="23" spans="1:1" x14ac:dyDescent="0.3">
      <c r="A23" t="s">
        <v>147</v>
      </c>
    </row>
    <row r="24" spans="1:1" x14ac:dyDescent="0.3">
      <c r="A24" t="s">
        <v>148</v>
      </c>
    </row>
    <row r="25" spans="1:1" x14ac:dyDescent="0.3">
      <c r="A25" t="s">
        <v>149</v>
      </c>
    </row>
    <row r="26" spans="1:1" x14ac:dyDescent="0.3">
      <c r="A26" t="s">
        <v>150</v>
      </c>
    </row>
    <row r="27" spans="1:1" x14ac:dyDescent="0.3">
      <c r="A27" t="s">
        <v>151</v>
      </c>
    </row>
    <row r="28" spans="1:1" x14ac:dyDescent="0.3">
      <c r="A28" t="s">
        <v>152</v>
      </c>
    </row>
    <row r="29" spans="1:1" x14ac:dyDescent="0.3">
      <c r="A29" t="s">
        <v>153</v>
      </c>
    </row>
    <row r="30" spans="1:1" x14ac:dyDescent="0.3">
      <c r="A30" t="s">
        <v>154</v>
      </c>
    </row>
    <row r="31" spans="1:1" x14ac:dyDescent="0.3">
      <c r="A31" t="s">
        <v>155</v>
      </c>
    </row>
    <row r="32" spans="1:1" x14ac:dyDescent="0.3">
      <c r="A32" t="s">
        <v>156</v>
      </c>
    </row>
    <row r="33" spans="1:1" x14ac:dyDescent="0.3">
      <c r="A33" t="s">
        <v>157</v>
      </c>
    </row>
    <row r="34" spans="1:1" x14ac:dyDescent="0.3">
      <c r="A34" t="s">
        <v>158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F2F0E-B5CF-4DDC-9D02-34639622EDC8}">
  <dimension ref="A1"/>
  <sheetViews>
    <sheetView zoomScale="70" zoomScaleNormal="70" workbookViewId="0">
      <selection activeCell="N40" sqref="N40"/>
    </sheetView>
  </sheetViews>
  <sheetFormatPr baseColWidth="10" defaultRowHeight="14.4" x14ac:dyDescent="0.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D116C-A8C0-401A-8B45-486C7E779638}">
  <dimension ref="A1"/>
  <sheetViews>
    <sheetView zoomScale="70" zoomScaleNormal="70" workbookViewId="0">
      <selection activeCell="V16" sqref="V16"/>
    </sheetView>
  </sheetViews>
  <sheetFormatPr baseColWidth="10" defaultRowHeight="14.4" x14ac:dyDescent="0.3"/>
  <cols>
    <col min="1" max="16384" width="11.5546875" style="1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DE0E3-2407-4E9E-81BE-D71FD061627D}">
  <dimension ref="A1"/>
  <sheetViews>
    <sheetView zoomScale="25" zoomScaleNormal="25" workbookViewId="0">
      <selection activeCell="BE73" sqref="A66:BE73"/>
    </sheetView>
  </sheetViews>
  <sheetFormatPr baseColWidth="10" defaultRowHeight="14.4" x14ac:dyDescent="0.3"/>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3B6BA-AB80-4698-AD80-AD0E59E921D7}">
  <dimension ref="A1:A11"/>
  <sheetViews>
    <sheetView workbookViewId="0">
      <selection activeCell="A2" sqref="A2"/>
    </sheetView>
  </sheetViews>
  <sheetFormatPr baseColWidth="10" defaultRowHeight="14.4" x14ac:dyDescent="0.3"/>
  <cols>
    <col min="1" max="1" width="131.88671875" customWidth="1"/>
  </cols>
  <sheetData>
    <row r="1" spans="1:1" ht="21" x14ac:dyDescent="0.4">
      <c r="A1" s="10" t="s">
        <v>26</v>
      </c>
    </row>
    <row r="3" spans="1:1" ht="75" x14ac:dyDescent="0.3">
      <c r="A3" s="8" t="s">
        <v>20</v>
      </c>
    </row>
    <row r="4" spans="1:1" x14ac:dyDescent="0.3">
      <c r="A4" s="1"/>
    </row>
    <row r="5" spans="1:1" ht="90" x14ac:dyDescent="0.3">
      <c r="A5" s="8" t="s">
        <v>21</v>
      </c>
    </row>
    <row r="6" spans="1:1" x14ac:dyDescent="0.3">
      <c r="A6" s="1"/>
    </row>
    <row r="7" spans="1:1" ht="75" x14ac:dyDescent="0.3">
      <c r="A7" s="8" t="s">
        <v>22</v>
      </c>
    </row>
    <row r="8" spans="1:1" x14ac:dyDescent="0.3">
      <c r="A8" s="1"/>
    </row>
    <row r="9" spans="1:1" ht="75" x14ac:dyDescent="0.3">
      <c r="A9" s="8" t="s">
        <v>23</v>
      </c>
    </row>
    <row r="10" spans="1:1" x14ac:dyDescent="0.3">
      <c r="A10" s="1"/>
    </row>
    <row r="11" spans="1:1" ht="180" x14ac:dyDescent="0.3">
      <c r="A11" s="8" t="s">
        <v>24</v>
      </c>
    </row>
  </sheetData>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EF6CF-FCDA-4275-BEF0-30BD4CBA02CF}">
  <sheetPr>
    <tabColor rgb="FFFFFF00"/>
  </sheetPr>
  <dimension ref="A1:A7"/>
  <sheetViews>
    <sheetView workbookViewId="0">
      <selection activeCell="E3" sqref="E3"/>
    </sheetView>
  </sheetViews>
  <sheetFormatPr baseColWidth="10" defaultRowHeight="14.4" x14ac:dyDescent="0.3"/>
  <cols>
    <col min="1" max="1" width="118.33203125" customWidth="1"/>
  </cols>
  <sheetData>
    <row r="1" spans="1:1" ht="28.8" x14ac:dyDescent="0.3">
      <c r="A1" s="1" t="s">
        <v>59</v>
      </c>
    </row>
    <row r="2" spans="1:1" ht="100.8" x14ac:dyDescent="0.3">
      <c r="A2" s="1" t="s">
        <v>60</v>
      </c>
    </row>
    <row r="3" spans="1:1" x14ac:dyDescent="0.3">
      <c r="A3" s="1" t="s">
        <v>61</v>
      </c>
    </row>
    <row r="5" spans="1:1" ht="86.4" x14ac:dyDescent="0.3">
      <c r="A5" s="1" t="s">
        <v>62</v>
      </c>
    </row>
    <row r="6" spans="1:1" ht="144" x14ac:dyDescent="0.3">
      <c r="A6" s="1" t="s">
        <v>63</v>
      </c>
    </row>
    <row r="7" spans="1:1" x14ac:dyDescent="0.3">
      <c r="A7" s="1" t="s">
        <v>64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11381-5B23-4AA4-850F-CE637CE40A43}">
  <sheetPr>
    <tabColor rgb="FF00B0F0"/>
  </sheetPr>
  <dimension ref="A1:I15"/>
  <sheetViews>
    <sheetView topLeftCell="A10" workbookViewId="0">
      <selection activeCell="C28" sqref="C28"/>
    </sheetView>
  </sheetViews>
  <sheetFormatPr baseColWidth="10" defaultRowHeight="14.4" x14ac:dyDescent="0.3"/>
  <cols>
    <col min="2" max="3" width="26.33203125" customWidth="1"/>
    <col min="4" max="4" width="56" customWidth="1"/>
    <col min="8" max="9" width="11.5546875" hidden="1" customWidth="1"/>
  </cols>
  <sheetData>
    <row r="1" spans="1:9" ht="21" x14ac:dyDescent="0.4">
      <c r="A1" s="10" t="s">
        <v>45</v>
      </c>
      <c r="H1" s="18" t="s">
        <v>66</v>
      </c>
      <c r="I1" s="18">
        <v>1</v>
      </c>
    </row>
    <row r="2" spans="1:9" x14ac:dyDescent="0.3">
      <c r="H2" s="18" t="s">
        <v>67</v>
      </c>
      <c r="I2" s="18">
        <v>0</v>
      </c>
    </row>
    <row r="3" spans="1:9" ht="28.8" x14ac:dyDescent="0.3">
      <c r="A3" s="6" t="s">
        <v>27</v>
      </c>
      <c r="B3" s="6" t="s">
        <v>28</v>
      </c>
      <c r="C3" s="6" t="s">
        <v>29</v>
      </c>
      <c r="D3" s="6" t="s">
        <v>30</v>
      </c>
      <c r="E3" s="6" t="s">
        <v>76</v>
      </c>
      <c r="H3" s="13" t="s">
        <v>68</v>
      </c>
      <c r="I3" s="18">
        <v>0</v>
      </c>
    </row>
    <row r="4" spans="1:9" ht="28.8" x14ac:dyDescent="0.3">
      <c r="A4" s="14">
        <v>1</v>
      </c>
      <c r="B4" s="15" t="s">
        <v>31</v>
      </c>
      <c r="C4" s="14" t="s">
        <v>66</v>
      </c>
      <c r="D4" s="12" t="s">
        <v>32</v>
      </c>
      <c r="E4" s="49">
        <f>+VLOOKUP(C4,$H$1:$I$10,2,0)</f>
        <v>1</v>
      </c>
      <c r="H4" s="18" t="s">
        <v>69</v>
      </c>
      <c r="I4" s="18">
        <v>0.5</v>
      </c>
    </row>
    <row r="5" spans="1:9" ht="129.6" x14ac:dyDescent="0.3">
      <c r="A5" s="14">
        <v>2</v>
      </c>
      <c r="B5" s="15" t="s">
        <v>33</v>
      </c>
      <c r="C5" s="14" t="s">
        <v>70</v>
      </c>
      <c r="D5" s="12" t="s">
        <v>34</v>
      </c>
      <c r="E5" s="49">
        <f t="shared" ref="E5:E14" si="0">+VLOOKUP(C5,$H$1:$I$10,2,0)</f>
        <v>1</v>
      </c>
      <c r="H5" s="18" t="s">
        <v>70</v>
      </c>
      <c r="I5" s="18">
        <v>1</v>
      </c>
    </row>
    <row r="6" spans="1:9" ht="72" x14ac:dyDescent="0.3">
      <c r="A6" s="14">
        <v>3</v>
      </c>
      <c r="B6" s="15" t="s">
        <v>35</v>
      </c>
      <c r="C6" s="14" t="s">
        <v>74</v>
      </c>
      <c r="D6" s="12" t="s">
        <v>36</v>
      </c>
      <c r="E6" s="49">
        <f t="shared" si="0"/>
        <v>0</v>
      </c>
      <c r="H6" s="18" t="s">
        <v>71</v>
      </c>
      <c r="I6" s="18">
        <v>1</v>
      </c>
    </row>
    <row r="7" spans="1:9" ht="57.6" x14ac:dyDescent="0.3">
      <c r="A7" s="14">
        <v>4</v>
      </c>
      <c r="B7" s="15" t="s">
        <v>37</v>
      </c>
      <c r="C7" s="14" t="s">
        <v>66</v>
      </c>
      <c r="D7" s="12" t="s">
        <v>38</v>
      </c>
      <c r="E7" s="49">
        <f t="shared" si="0"/>
        <v>1</v>
      </c>
      <c r="H7" s="18" t="s">
        <v>72</v>
      </c>
      <c r="I7" s="18">
        <f>3/4</f>
        <v>0.75</v>
      </c>
    </row>
    <row r="8" spans="1:9" ht="43.2" x14ac:dyDescent="0.3">
      <c r="A8" s="14">
        <v>5</v>
      </c>
      <c r="B8" s="15" t="s">
        <v>39</v>
      </c>
      <c r="C8" s="14" t="s">
        <v>66</v>
      </c>
      <c r="D8" s="12" t="s">
        <v>40</v>
      </c>
      <c r="E8" s="49">
        <f t="shared" si="0"/>
        <v>1</v>
      </c>
      <c r="H8" s="18" t="s">
        <v>75</v>
      </c>
      <c r="I8" s="18">
        <f>1/2</f>
        <v>0.5</v>
      </c>
    </row>
    <row r="9" spans="1:9" ht="43.2" x14ac:dyDescent="0.3">
      <c r="A9" s="14">
        <v>6</v>
      </c>
      <c r="B9" s="15" t="s">
        <v>41</v>
      </c>
      <c r="C9" s="14" t="s">
        <v>66</v>
      </c>
      <c r="D9" s="12" t="s">
        <v>42</v>
      </c>
      <c r="E9" s="49">
        <f t="shared" si="0"/>
        <v>1</v>
      </c>
      <c r="H9" s="18" t="s">
        <v>73</v>
      </c>
      <c r="I9" s="18">
        <f>1/4</f>
        <v>0.25</v>
      </c>
    </row>
    <row r="10" spans="1:9" ht="43.2" x14ac:dyDescent="0.3">
      <c r="A10" s="14">
        <v>7</v>
      </c>
      <c r="B10" s="15" t="s">
        <v>43</v>
      </c>
      <c r="C10" s="14" t="s">
        <v>66</v>
      </c>
      <c r="D10" s="12" t="s">
        <v>44</v>
      </c>
      <c r="E10" s="49">
        <f t="shared" si="0"/>
        <v>1</v>
      </c>
      <c r="H10" s="18" t="s">
        <v>74</v>
      </c>
      <c r="I10" s="18">
        <v>0</v>
      </c>
    </row>
    <row r="11" spans="1:9" ht="57.6" x14ac:dyDescent="0.3">
      <c r="A11" s="14">
        <v>8</v>
      </c>
      <c r="B11" s="15" t="s">
        <v>46</v>
      </c>
      <c r="C11" s="14" t="s">
        <v>66</v>
      </c>
      <c r="D11" s="12" t="s">
        <v>47</v>
      </c>
      <c r="E11" s="49">
        <f t="shared" si="0"/>
        <v>1</v>
      </c>
    </row>
    <row r="12" spans="1:9" ht="43.2" x14ac:dyDescent="0.3">
      <c r="A12" s="14">
        <v>9</v>
      </c>
      <c r="B12" s="15" t="s">
        <v>48</v>
      </c>
      <c r="C12" s="14" t="s">
        <v>66</v>
      </c>
      <c r="D12" s="12" t="s">
        <v>49</v>
      </c>
      <c r="E12" s="49">
        <f t="shared" si="0"/>
        <v>1</v>
      </c>
    </row>
    <row r="13" spans="1:9" ht="28.8" x14ac:dyDescent="0.3">
      <c r="A13" s="14">
        <v>10</v>
      </c>
      <c r="B13" s="15" t="s">
        <v>50</v>
      </c>
      <c r="C13" s="14" t="s">
        <v>66</v>
      </c>
      <c r="D13" s="12" t="s">
        <v>51</v>
      </c>
      <c r="E13" s="49">
        <f t="shared" si="0"/>
        <v>1</v>
      </c>
    </row>
    <row r="14" spans="1:9" ht="43.2" x14ac:dyDescent="0.3">
      <c r="A14" s="14">
        <v>11</v>
      </c>
      <c r="B14" s="15" t="s">
        <v>52</v>
      </c>
      <c r="C14" s="14" t="s">
        <v>66</v>
      </c>
      <c r="D14" s="17" t="s">
        <v>53</v>
      </c>
      <c r="E14" s="49">
        <f t="shared" si="0"/>
        <v>1</v>
      </c>
    </row>
    <row r="15" spans="1:9" s="9" customFormat="1" x14ac:dyDescent="0.3">
      <c r="A15" s="19" t="s">
        <v>78</v>
      </c>
      <c r="B15" s="19"/>
      <c r="C15" s="19"/>
      <c r="D15" s="19"/>
      <c r="E15" s="50">
        <f>+SUM(E4:E14)</f>
        <v>10</v>
      </c>
      <c r="F15" t="s">
        <v>77</v>
      </c>
      <c r="G15" s="9">
        <f>+E15/11</f>
        <v>0.90909090909090906</v>
      </c>
    </row>
  </sheetData>
  <mergeCells count="1">
    <mergeCell ref="A15:D15"/>
  </mergeCells>
  <dataValidations count="3">
    <dataValidation type="list" allowBlank="1" showInputMessage="1" showErrorMessage="1" sqref="C4 C7:C14" xr:uid="{BF36E739-B2FB-4FB8-8FFB-4E13EED8F6EA}">
      <formula1>$H$1:$H$2</formula1>
    </dataValidation>
    <dataValidation type="list" allowBlank="1" showInputMessage="1" showErrorMessage="1" sqref="C5" xr:uid="{F9CFDF8F-F864-45C7-B838-C605DB229BBD}">
      <formula1>$H$3:$H$5</formula1>
    </dataValidation>
    <dataValidation type="list" allowBlank="1" showInputMessage="1" showErrorMessage="1" sqref="C6" xr:uid="{0A942F79-6306-4292-BCE9-D9CA786A03D6}">
      <formula1>$H$6:$H$10</formula1>
    </dataValidation>
  </dataValidation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B5E37-9CE4-4618-B208-273FCD6981BD}">
  <sheetPr>
    <tabColor rgb="FF00B0F0"/>
  </sheetPr>
  <dimension ref="A1:E21"/>
  <sheetViews>
    <sheetView workbookViewId="0">
      <selection activeCell="A15" sqref="A15"/>
    </sheetView>
  </sheetViews>
  <sheetFormatPr baseColWidth="10" defaultRowHeight="14.4" x14ac:dyDescent="0.3"/>
  <cols>
    <col min="1" max="1" width="30.33203125" customWidth="1"/>
    <col min="5" max="5" width="11.44140625" customWidth="1"/>
  </cols>
  <sheetData>
    <row r="1" spans="1:5" ht="21" x14ac:dyDescent="0.4">
      <c r="A1" s="10" t="s">
        <v>110</v>
      </c>
    </row>
    <row r="3" spans="1:5" ht="43.2" x14ac:dyDescent="0.3">
      <c r="A3" s="12"/>
      <c r="B3" s="52" t="s">
        <v>88</v>
      </c>
      <c r="C3" s="52" t="s">
        <v>89</v>
      </c>
      <c r="D3" s="52" t="s">
        <v>90</v>
      </c>
      <c r="E3" s="52" t="s">
        <v>91</v>
      </c>
    </row>
    <row r="4" spans="1:5" x14ac:dyDescent="0.3">
      <c r="A4" s="12" t="s">
        <v>92</v>
      </c>
      <c r="B4" s="12" t="s">
        <v>93</v>
      </c>
      <c r="C4" s="12" t="s">
        <v>93</v>
      </c>
      <c r="D4" s="12"/>
      <c r="E4" s="12" t="s">
        <v>93</v>
      </c>
    </row>
    <row r="5" spans="1:5" x14ac:dyDescent="0.3">
      <c r="A5" s="12" t="s">
        <v>94</v>
      </c>
      <c r="B5" s="12" t="s">
        <v>93</v>
      </c>
      <c r="C5" s="12" t="s">
        <v>93</v>
      </c>
      <c r="D5" s="12"/>
      <c r="E5" s="12" t="s">
        <v>93</v>
      </c>
    </row>
    <row r="6" spans="1:5" x14ac:dyDescent="0.3">
      <c r="A6" s="12" t="s">
        <v>95</v>
      </c>
      <c r="B6" s="12" t="s">
        <v>93</v>
      </c>
      <c r="C6" s="12" t="s">
        <v>93</v>
      </c>
      <c r="D6" s="12"/>
      <c r="E6" s="12" t="s">
        <v>93</v>
      </c>
    </row>
    <row r="7" spans="1:5" x14ac:dyDescent="0.3">
      <c r="A7" s="12" t="s">
        <v>96</v>
      </c>
      <c r="B7" s="12" t="s">
        <v>93</v>
      </c>
      <c r="C7" s="12"/>
      <c r="D7" s="12"/>
      <c r="E7" s="12" t="s">
        <v>93</v>
      </c>
    </row>
    <row r="8" spans="1:5" x14ac:dyDescent="0.3">
      <c r="A8" s="12" t="s">
        <v>97</v>
      </c>
      <c r="B8" s="12" t="s">
        <v>93</v>
      </c>
      <c r="C8" s="12"/>
      <c r="D8" s="12"/>
      <c r="E8" s="12" t="s">
        <v>93</v>
      </c>
    </row>
    <row r="9" spans="1:5" x14ac:dyDescent="0.3">
      <c r="A9" s="12" t="s">
        <v>98</v>
      </c>
      <c r="B9" s="12" t="s">
        <v>93</v>
      </c>
      <c r="C9" s="12" t="s">
        <v>93</v>
      </c>
      <c r="D9" s="12"/>
      <c r="E9" s="12" t="s">
        <v>93</v>
      </c>
    </row>
    <row r="10" spans="1:5" ht="28.8" x14ac:dyDescent="0.3">
      <c r="A10" s="12" t="s">
        <v>99</v>
      </c>
      <c r="B10" s="12"/>
      <c r="C10" s="12" t="s">
        <v>93</v>
      </c>
      <c r="D10" s="12"/>
      <c r="E10" s="12" t="s">
        <v>93</v>
      </c>
    </row>
    <row r="11" spans="1:5" ht="28.8" x14ac:dyDescent="0.3">
      <c r="A11" s="12" t="s">
        <v>100</v>
      </c>
      <c r="B11" s="12" t="s">
        <v>93</v>
      </c>
      <c r="C11" s="12" t="s">
        <v>93</v>
      </c>
      <c r="D11" s="12"/>
      <c r="E11" s="12" t="s">
        <v>93</v>
      </c>
    </row>
    <row r="12" spans="1:5" ht="28.8" x14ac:dyDescent="0.3">
      <c r="A12" s="12" t="s">
        <v>101</v>
      </c>
      <c r="B12" s="12"/>
      <c r="C12" s="12"/>
      <c r="D12" s="12"/>
      <c r="E12" s="12" t="s">
        <v>93</v>
      </c>
    </row>
    <row r="13" spans="1:5" x14ac:dyDescent="0.3">
      <c r="A13" s="12" t="s">
        <v>102</v>
      </c>
      <c r="B13" s="12" t="s">
        <v>93</v>
      </c>
      <c r="C13" s="12"/>
      <c r="D13" s="12"/>
      <c r="E13" s="12" t="s">
        <v>93</v>
      </c>
    </row>
    <row r="14" spans="1:5" x14ac:dyDescent="0.3">
      <c r="A14" s="12" t="s">
        <v>103</v>
      </c>
      <c r="B14" s="12" t="s">
        <v>93</v>
      </c>
      <c r="C14" s="12" t="s">
        <v>93</v>
      </c>
      <c r="D14" s="12" t="s">
        <v>93</v>
      </c>
      <c r="E14" s="12" t="s">
        <v>93</v>
      </c>
    </row>
    <row r="15" spans="1:5" ht="28.8" x14ac:dyDescent="0.3">
      <c r="A15" s="12" t="s">
        <v>104</v>
      </c>
      <c r="B15" s="12" t="s">
        <v>93</v>
      </c>
      <c r="C15" s="12" t="s">
        <v>93</v>
      </c>
      <c r="D15" s="12" t="s">
        <v>93</v>
      </c>
      <c r="E15" s="12" t="s">
        <v>93</v>
      </c>
    </row>
    <row r="16" spans="1:5" ht="28.8" x14ac:dyDescent="0.3">
      <c r="A16" s="12" t="s">
        <v>105</v>
      </c>
      <c r="B16" s="12"/>
      <c r="C16" s="12" t="s">
        <v>93</v>
      </c>
      <c r="D16" s="12"/>
      <c r="E16" s="12" t="s">
        <v>93</v>
      </c>
    </row>
    <row r="17" spans="1:5" x14ac:dyDescent="0.3">
      <c r="A17" s="12" t="s">
        <v>106</v>
      </c>
      <c r="B17" s="12" t="s">
        <v>93</v>
      </c>
      <c r="C17" s="12" t="s">
        <v>93</v>
      </c>
      <c r="D17" s="12" t="s">
        <v>93</v>
      </c>
      <c r="E17" s="12" t="s">
        <v>93</v>
      </c>
    </row>
    <row r="18" spans="1:5" x14ac:dyDescent="0.3">
      <c r="A18" s="12" t="s">
        <v>107</v>
      </c>
      <c r="B18" s="12" t="s">
        <v>93</v>
      </c>
      <c r="C18" s="12" t="s">
        <v>93</v>
      </c>
      <c r="D18" s="12"/>
      <c r="E18" s="12" t="s">
        <v>93</v>
      </c>
    </row>
    <row r="19" spans="1:5" x14ac:dyDescent="0.3">
      <c r="A19" s="12" t="s">
        <v>108</v>
      </c>
      <c r="B19" s="12" t="s">
        <v>93</v>
      </c>
      <c r="C19" s="12"/>
      <c r="D19" s="12"/>
      <c r="E19" s="12" t="s">
        <v>93</v>
      </c>
    </row>
    <row r="20" spans="1:5" ht="28.8" x14ac:dyDescent="0.3">
      <c r="A20" s="12" t="s">
        <v>109</v>
      </c>
      <c r="B20" s="12"/>
      <c r="C20" s="12"/>
      <c r="D20" s="12"/>
      <c r="E20" s="12"/>
    </row>
    <row r="21" spans="1:5" x14ac:dyDescent="0.3">
      <c r="A21" s="1"/>
      <c r="B21" s="1"/>
      <c r="C21" s="1"/>
      <c r="D21" s="1"/>
      <c r="E21" s="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04BD9-E0B3-4BAE-88F0-90DB73D0C6A4}">
  <sheetPr>
    <tabColor rgb="FF00B0F0"/>
  </sheetPr>
  <dimension ref="A1:H21"/>
  <sheetViews>
    <sheetView zoomScale="70" zoomScaleNormal="70" workbookViewId="0">
      <selection activeCell="A2" sqref="A2"/>
    </sheetView>
  </sheetViews>
  <sheetFormatPr baseColWidth="10" defaultRowHeight="14.4" x14ac:dyDescent="0.3"/>
  <cols>
    <col min="1" max="1" width="21.21875" style="11" customWidth="1"/>
    <col min="2" max="8" width="19.6640625" style="11" customWidth="1"/>
    <col min="9" max="16384" width="11.5546875" style="11"/>
  </cols>
  <sheetData>
    <row r="1" spans="1:8" ht="21" x14ac:dyDescent="0.4">
      <c r="A1" s="54" t="s">
        <v>118</v>
      </c>
    </row>
    <row r="3" spans="1:8" ht="43.2" x14ac:dyDescent="0.3">
      <c r="A3" s="53"/>
      <c r="B3" s="56" t="s">
        <v>111</v>
      </c>
      <c r="C3" s="56" t="s">
        <v>112</v>
      </c>
      <c r="D3" s="56" t="s">
        <v>113</v>
      </c>
      <c r="E3" s="56" t="s">
        <v>114</v>
      </c>
      <c r="F3" s="56" t="s">
        <v>115</v>
      </c>
      <c r="G3" s="56" t="s">
        <v>116</v>
      </c>
      <c r="H3" s="56" t="s">
        <v>117</v>
      </c>
    </row>
    <row r="4" spans="1:8" x14ac:dyDescent="0.3">
      <c r="A4" s="53" t="s">
        <v>92</v>
      </c>
      <c r="B4" s="53"/>
      <c r="C4" s="53"/>
      <c r="D4" s="53" t="s">
        <v>93</v>
      </c>
      <c r="E4" s="53"/>
      <c r="F4" s="53"/>
      <c r="G4" s="53"/>
      <c r="H4" s="53"/>
    </row>
    <row r="5" spans="1:8" x14ac:dyDescent="0.3">
      <c r="A5" s="53" t="s">
        <v>94</v>
      </c>
      <c r="B5" s="53"/>
      <c r="C5" s="53" t="s">
        <v>93</v>
      </c>
      <c r="D5" s="53"/>
      <c r="E5" s="53"/>
      <c r="F5" s="53"/>
      <c r="G5" s="53"/>
      <c r="H5" s="53"/>
    </row>
    <row r="6" spans="1:8" ht="28.8" x14ac:dyDescent="0.3">
      <c r="A6" s="53" t="s">
        <v>95</v>
      </c>
      <c r="B6" s="53"/>
      <c r="C6" s="53" t="s">
        <v>93</v>
      </c>
      <c r="D6" s="53"/>
      <c r="E6" s="53" t="s">
        <v>93</v>
      </c>
      <c r="F6" s="53"/>
      <c r="G6" s="53"/>
      <c r="H6" s="53"/>
    </row>
    <row r="7" spans="1:8" x14ac:dyDescent="0.3">
      <c r="A7" s="53" t="s">
        <v>96</v>
      </c>
      <c r="B7" s="53"/>
      <c r="C7" s="53"/>
      <c r="D7" s="53"/>
      <c r="E7" s="53"/>
      <c r="F7" s="53"/>
      <c r="G7" s="53"/>
      <c r="H7" s="53"/>
    </row>
    <row r="8" spans="1:8" x14ac:dyDescent="0.3">
      <c r="A8" s="53" t="s">
        <v>97</v>
      </c>
      <c r="B8" s="53"/>
      <c r="C8" s="53"/>
      <c r="D8" s="53"/>
      <c r="E8" s="53"/>
      <c r="F8" s="53"/>
      <c r="G8" s="53"/>
      <c r="H8" s="53"/>
    </row>
    <row r="9" spans="1:8" ht="28.8" x14ac:dyDescent="0.3">
      <c r="A9" s="53" t="s">
        <v>98</v>
      </c>
      <c r="B9" s="53"/>
      <c r="C9" s="53"/>
      <c r="D9" s="53" t="s">
        <v>93</v>
      </c>
      <c r="E9" s="53"/>
      <c r="F9" s="53"/>
      <c r="G9" s="53"/>
      <c r="H9" s="53"/>
    </row>
    <row r="10" spans="1:8" ht="28.8" x14ac:dyDescent="0.3">
      <c r="A10" s="53" t="s">
        <v>99</v>
      </c>
      <c r="B10" s="53"/>
      <c r="C10" s="53"/>
      <c r="D10" s="53"/>
      <c r="E10" s="53"/>
      <c r="F10" s="53"/>
      <c r="G10" s="53" t="s">
        <v>93</v>
      </c>
      <c r="H10" s="53"/>
    </row>
    <row r="11" spans="1:8" ht="28.8" x14ac:dyDescent="0.3">
      <c r="A11" s="53" t="s">
        <v>100</v>
      </c>
      <c r="B11" s="53"/>
      <c r="C11" s="53"/>
      <c r="D11" s="53" t="s">
        <v>93</v>
      </c>
      <c r="E11" s="53"/>
      <c r="F11" s="53"/>
      <c r="G11" s="53"/>
      <c r="H11" s="53"/>
    </row>
    <row r="12" spans="1:8" ht="28.8" x14ac:dyDescent="0.3">
      <c r="A12" s="53" t="s">
        <v>101</v>
      </c>
      <c r="B12" s="53"/>
      <c r="C12" s="53"/>
      <c r="D12" s="53"/>
      <c r="E12" s="53"/>
      <c r="F12" s="53"/>
      <c r="G12" s="53" t="s">
        <v>93</v>
      </c>
      <c r="H12" s="53"/>
    </row>
    <row r="13" spans="1:8" x14ac:dyDescent="0.3">
      <c r="A13" s="53" t="s">
        <v>102</v>
      </c>
      <c r="B13" s="53"/>
      <c r="C13" s="53"/>
      <c r="D13" s="53"/>
      <c r="E13" s="53"/>
      <c r="F13" s="53"/>
      <c r="G13" s="53"/>
      <c r="H13" s="53"/>
    </row>
    <row r="14" spans="1:8" ht="28.8" x14ac:dyDescent="0.3">
      <c r="A14" s="53" t="s">
        <v>103</v>
      </c>
      <c r="B14" s="53" t="s">
        <v>93</v>
      </c>
      <c r="C14" s="53"/>
      <c r="D14" s="53"/>
      <c r="E14" s="53"/>
      <c r="F14" s="53"/>
      <c r="G14" s="53"/>
      <c r="H14" s="53"/>
    </row>
    <row r="15" spans="1:8" ht="28.8" x14ac:dyDescent="0.3">
      <c r="A15" s="53" t="s">
        <v>104</v>
      </c>
      <c r="B15" s="53"/>
      <c r="C15" s="53"/>
      <c r="D15" s="53"/>
      <c r="E15" s="53"/>
      <c r="F15" s="53"/>
      <c r="G15" s="53"/>
      <c r="H15" s="53"/>
    </row>
    <row r="16" spans="1:8" ht="57.6" x14ac:dyDescent="0.3">
      <c r="A16" s="53" t="s">
        <v>105</v>
      </c>
      <c r="B16" s="53"/>
      <c r="C16" s="53"/>
      <c r="D16" s="53"/>
      <c r="E16" s="53"/>
      <c r="F16" s="53"/>
      <c r="G16" s="53"/>
      <c r="H16" s="53" t="s">
        <v>93</v>
      </c>
    </row>
    <row r="17" spans="1:8" x14ac:dyDescent="0.3">
      <c r="A17" s="53" t="s">
        <v>106</v>
      </c>
      <c r="B17" s="53"/>
      <c r="C17" s="53"/>
      <c r="D17" s="53"/>
      <c r="E17" s="53"/>
      <c r="F17" s="53" t="s">
        <v>93</v>
      </c>
      <c r="G17" s="53"/>
      <c r="H17" s="53"/>
    </row>
    <row r="18" spans="1:8" x14ac:dyDescent="0.3">
      <c r="A18" s="53" t="s">
        <v>107</v>
      </c>
      <c r="B18" s="53"/>
      <c r="C18" s="53"/>
      <c r="D18" s="53"/>
      <c r="E18" s="53"/>
      <c r="F18" s="53" t="s">
        <v>93</v>
      </c>
      <c r="G18" s="53"/>
      <c r="H18" s="53"/>
    </row>
    <row r="19" spans="1:8" ht="28.8" x14ac:dyDescent="0.3">
      <c r="A19" s="53" t="s">
        <v>108</v>
      </c>
      <c r="B19" s="53"/>
      <c r="C19" s="53"/>
      <c r="D19" s="53"/>
      <c r="E19" s="53"/>
      <c r="F19" s="53"/>
      <c r="G19" s="53"/>
      <c r="H19" s="53"/>
    </row>
    <row r="20" spans="1:8" ht="48.6" customHeight="1" x14ac:dyDescent="0.3">
      <c r="A20" s="53" t="s">
        <v>109</v>
      </c>
      <c r="B20" s="53"/>
      <c r="C20" s="53"/>
      <c r="D20" s="53"/>
      <c r="E20" s="53"/>
      <c r="F20" s="53" t="s">
        <v>93</v>
      </c>
      <c r="G20" s="53"/>
      <c r="H20" s="53"/>
    </row>
    <row r="21" spans="1:8" ht="94.2" customHeight="1" x14ac:dyDescent="0.3">
      <c r="A21" s="55" t="s">
        <v>65</v>
      </c>
      <c r="B21" s="55"/>
      <c r="C21" s="55"/>
      <c r="D21" s="55"/>
      <c r="E21" s="55"/>
      <c r="F21" s="55"/>
      <c r="G21" s="55"/>
      <c r="H21" s="55"/>
    </row>
  </sheetData>
  <mergeCells count="1">
    <mergeCell ref="A21:H2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502E6-6E0E-4C79-9D7B-723C9D18B9BE}">
  <sheetPr>
    <tabColor rgb="FF00B0F0"/>
  </sheetPr>
  <dimension ref="A1:P68"/>
  <sheetViews>
    <sheetView zoomScale="91" workbookViewId="0">
      <selection activeCell="G14" sqref="G14"/>
    </sheetView>
  </sheetViews>
  <sheetFormatPr baseColWidth="10" defaultRowHeight="14.4" outlineLevelCol="1" x14ac:dyDescent="0.3"/>
  <cols>
    <col min="1" max="1" width="20.33203125" customWidth="1"/>
    <col min="2" max="2" width="40.109375" style="1" customWidth="1"/>
    <col min="3" max="6" width="27.77734375" style="7" hidden="1" customWidth="1" outlineLevel="1"/>
    <col min="7" max="7" width="40.109375" style="1" customWidth="1" collapsed="1"/>
    <col min="8" max="8" width="14.77734375" customWidth="1"/>
    <col min="10" max="10" width="14.44140625" customWidth="1"/>
    <col min="11" max="12" width="0" hidden="1" customWidth="1"/>
    <col min="13" max="13" width="6.109375" customWidth="1"/>
  </cols>
  <sheetData>
    <row r="1" spans="1:12" ht="21" x14ac:dyDescent="0.4">
      <c r="A1" s="10" t="s">
        <v>58</v>
      </c>
    </row>
    <row r="3" spans="1:12" ht="60.6" customHeight="1" x14ac:dyDescent="0.3">
      <c r="A3" s="5" t="s">
        <v>25</v>
      </c>
      <c r="B3" s="5" t="s">
        <v>81</v>
      </c>
      <c r="C3" s="6" t="s">
        <v>3</v>
      </c>
      <c r="D3" s="6" t="s">
        <v>0</v>
      </c>
      <c r="E3" s="6" t="s">
        <v>1</v>
      </c>
      <c r="F3" s="6" t="s">
        <v>2</v>
      </c>
      <c r="G3" s="6" t="s">
        <v>54</v>
      </c>
      <c r="H3" s="6" t="s">
        <v>76</v>
      </c>
      <c r="K3" t="s">
        <v>66</v>
      </c>
      <c r="L3">
        <v>1</v>
      </c>
    </row>
    <row r="4" spans="1:12" ht="40.799999999999997" customHeight="1" x14ac:dyDescent="0.3">
      <c r="A4" s="24" t="s">
        <v>7</v>
      </c>
      <c r="B4" s="21" t="s">
        <v>12</v>
      </c>
      <c r="C4" s="22"/>
      <c r="D4" s="22"/>
      <c r="E4" s="22"/>
      <c r="F4" s="22" t="s">
        <v>18</v>
      </c>
      <c r="G4" s="23" t="s">
        <v>66</v>
      </c>
      <c r="H4" s="43">
        <f>+VLOOKUP(G4,$K$3:$L$4,2,0)</f>
        <v>1</v>
      </c>
      <c r="K4" t="s">
        <v>67</v>
      </c>
      <c r="L4">
        <v>0</v>
      </c>
    </row>
    <row r="5" spans="1:12" ht="40.799999999999997" customHeight="1" x14ac:dyDescent="0.3">
      <c r="A5" s="24" t="s">
        <v>7</v>
      </c>
      <c r="B5" s="21" t="s">
        <v>13</v>
      </c>
      <c r="C5" s="22"/>
      <c r="D5" s="22" t="s">
        <v>18</v>
      </c>
      <c r="E5" s="22"/>
      <c r="F5" s="22"/>
      <c r="G5" s="23" t="s">
        <v>66</v>
      </c>
      <c r="H5" s="43">
        <f t="shared" ref="H5:H17" si="0">+VLOOKUP(G5,$K$3:$L$4,2,0)</f>
        <v>1</v>
      </c>
    </row>
    <row r="6" spans="1:12" ht="40.799999999999997" customHeight="1" x14ac:dyDescent="0.3">
      <c r="A6" s="24" t="s">
        <v>7</v>
      </c>
      <c r="B6" s="21" t="s">
        <v>14</v>
      </c>
      <c r="C6" s="22" t="s">
        <v>18</v>
      </c>
      <c r="D6" s="22"/>
      <c r="E6" s="22"/>
      <c r="F6" s="22"/>
      <c r="G6" s="23" t="s">
        <v>67</v>
      </c>
      <c r="H6" s="43">
        <f t="shared" si="0"/>
        <v>0</v>
      </c>
    </row>
    <row r="7" spans="1:12" ht="76.2" customHeight="1" x14ac:dyDescent="0.3">
      <c r="A7" s="24" t="s">
        <v>7</v>
      </c>
      <c r="B7" s="21" t="s">
        <v>57</v>
      </c>
      <c r="C7" s="22"/>
      <c r="D7" s="22" t="s">
        <v>18</v>
      </c>
      <c r="E7" s="22"/>
      <c r="F7" s="22"/>
      <c r="G7" s="23" t="s">
        <v>67</v>
      </c>
      <c r="H7" s="43">
        <f t="shared" si="0"/>
        <v>0</v>
      </c>
    </row>
    <row r="8" spans="1:12" ht="40.799999999999997" customHeight="1" x14ac:dyDescent="0.3">
      <c r="A8" s="25" t="s">
        <v>8</v>
      </c>
      <c r="B8" s="26" t="s">
        <v>15</v>
      </c>
      <c r="C8" s="27"/>
      <c r="D8" s="27"/>
      <c r="E8" s="27" t="s">
        <v>18</v>
      </c>
      <c r="F8" s="27"/>
      <c r="G8" s="28" t="s">
        <v>67</v>
      </c>
      <c r="H8" s="44">
        <f t="shared" si="0"/>
        <v>0</v>
      </c>
    </row>
    <row r="9" spans="1:12" ht="43.2" x14ac:dyDescent="0.3">
      <c r="A9" s="25" t="s">
        <v>8</v>
      </c>
      <c r="B9" s="26" t="s">
        <v>19</v>
      </c>
      <c r="C9" s="27"/>
      <c r="D9" s="27"/>
      <c r="E9" s="27" t="s">
        <v>18</v>
      </c>
      <c r="F9" s="27"/>
      <c r="G9" s="28" t="s">
        <v>67</v>
      </c>
      <c r="H9" s="44">
        <f t="shared" si="0"/>
        <v>0</v>
      </c>
    </row>
    <row r="10" spans="1:12" ht="57.6" x14ac:dyDescent="0.3">
      <c r="A10" s="29" t="s">
        <v>9</v>
      </c>
      <c r="B10" s="31" t="s">
        <v>16</v>
      </c>
      <c r="C10" s="32"/>
      <c r="D10" s="32"/>
      <c r="E10" s="32" t="s">
        <v>18</v>
      </c>
      <c r="F10" s="32"/>
      <c r="G10" s="33" t="s">
        <v>67</v>
      </c>
      <c r="H10" s="45">
        <f t="shared" si="0"/>
        <v>0</v>
      </c>
    </row>
    <row r="11" spans="1:12" ht="40.799999999999997" customHeight="1" x14ac:dyDescent="0.3">
      <c r="A11" s="29" t="s">
        <v>9</v>
      </c>
      <c r="B11" s="31" t="s">
        <v>4</v>
      </c>
      <c r="C11" s="32" t="s">
        <v>18</v>
      </c>
      <c r="D11" s="32"/>
      <c r="E11" s="32"/>
      <c r="F11" s="32"/>
      <c r="G11" s="33" t="s">
        <v>67</v>
      </c>
      <c r="H11" s="45">
        <f t="shared" si="0"/>
        <v>0</v>
      </c>
    </row>
    <row r="12" spans="1:12" ht="40.799999999999997" customHeight="1" x14ac:dyDescent="0.3">
      <c r="A12" s="29" t="s">
        <v>9</v>
      </c>
      <c r="B12" s="31" t="s">
        <v>5</v>
      </c>
      <c r="C12" s="32" t="s">
        <v>18</v>
      </c>
      <c r="D12" s="32"/>
      <c r="E12" s="32"/>
      <c r="F12" s="32"/>
      <c r="G12" s="33" t="s">
        <v>67</v>
      </c>
      <c r="H12" s="45">
        <f t="shared" si="0"/>
        <v>0</v>
      </c>
    </row>
    <row r="13" spans="1:12" ht="71.400000000000006" customHeight="1" x14ac:dyDescent="0.3">
      <c r="A13" s="30" t="s">
        <v>9</v>
      </c>
      <c r="B13" s="34" t="s">
        <v>56</v>
      </c>
      <c r="C13" s="32" t="s">
        <v>18</v>
      </c>
      <c r="D13" s="32"/>
      <c r="E13" s="32"/>
      <c r="F13" s="32"/>
      <c r="G13" s="33" t="s">
        <v>67</v>
      </c>
      <c r="H13" s="45">
        <f t="shared" si="0"/>
        <v>0</v>
      </c>
    </row>
    <row r="14" spans="1:12" ht="40.799999999999997" customHeight="1" x14ac:dyDescent="0.3">
      <c r="A14" s="35" t="s">
        <v>10</v>
      </c>
      <c r="B14" s="36" t="s">
        <v>17</v>
      </c>
      <c r="C14" s="37"/>
      <c r="D14" s="37" t="s">
        <v>18</v>
      </c>
      <c r="E14" s="37"/>
      <c r="F14" s="37"/>
      <c r="G14" s="38" t="s">
        <v>66</v>
      </c>
      <c r="H14" s="46">
        <f t="shared" si="0"/>
        <v>1</v>
      </c>
    </row>
    <row r="15" spans="1:12" ht="40.799999999999997" customHeight="1" x14ac:dyDescent="0.3">
      <c r="A15" s="39" t="s">
        <v>11</v>
      </c>
      <c r="B15" s="40" t="s">
        <v>6</v>
      </c>
      <c r="C15" s="41"/>
      <c r="D15" s="41"/>
      <c r="E15" s="41"/>
      <c r="F15" s="41" t="s">
        <v>18</v>
      </c>
      <c r="G15" s="42" t="s">
        <v>67</v>
      </c>
      <c r="H15" s="47">
        <f t="shared" si="0"/>
        <v>0</v>
      </c>
    </row>
    <row r="16" spans="1:12" ht="40.799999999999997" customHeight="1" x14ac:dyDescent="0.3">
      <c r="A16" s="39" t="s">
        <v>11</v>
      </c>
      <c r="B16" s="40" t="s">
        <v>83</v>
      </c>
      <c r="C16" s="41"/>
      <c r="D16" s="41"/>
      <c r="E16" s="41"/>
      <c r="F16" s="41" t="s">
        <v>18</v>
      </c>
      <c r="G16" s="42" t="s">
        <v>67</v>
      </c>
      <c r="H16" s="47">
        <f t="shared" si="0"/>
        <v>0</v>
      </c>
    </row>
    <row r="17" spans="1:16" ht="75" customHeight="1" x14ac:dyDescent="0.3">
      <c r="A17" s="39" t="s">
        <v>11</v>
      </c>
      <c r="B17" s="40" t="s">
        <v>55</v>
      </c>
      <c r="C17" s="41"/>
      <c r="D17" s="41"/>
      <c r="E17" s="41"/>
      <c r="F17" s="41" t="s">
        <v>18</v>
      </c>
      <c r="G17" s="42" t="s">
        <v>67</v>
      </c>
      <c r="H17" s="47">
        <f t="shared" si="0"/>
        <v>0</v>
      </c>
    </row>
    <row r="18" spans="1:16" x14ac:dyDescent="0.3">
      <c r="A18" s="20" t="s">
        <v>79</v>
      </c>
      <c r="B18" s="20"/>
      <c r="C18" s="20"/>
      <c r="D18" s="20"/>
      <c r="E18" s="20"/>
      <c r="F18" s="20"/>
      <c r="G18" s="20"/>
      <c r="H18" s="48">
        <f>SUM(H4:H17)</f>
        <v>3</v>
      </c>
      <c r="I18" s="16" t="s">
        <v>80</v>
      </c>
      <c r="J18" t="s">
        <v>84</v>
      </c>
      <c r="M18">
        <f>+H18</f>
        <v>3</v>
      </c>
      <c r="N18" t="s">
        <v>85</v>
      </c>
      <c r="P18">
        <f>+H18/14</f>
        <v>0.21428571428571427</v>
      </c>
    </row>
    <row r="21" spans="1:16" ht="15" x14ac:dyDescent="0.3">
      <c r="A21" s="2" t="s">
        <v>25</v>
      </c>
      <c r="B21" s="1" t="s">
        <v>82</v>
      </c>
    </row>
    <row r="22" spans="1:16" x14ac:dyDescent="0.3">
      <c r="A22" s="24" t="s">
        <v>7</v>
      </c>
      <c r="B22" s="24">
        <f>+(H4+H5+H6+H7)/4</f>
        <v>0.5</v>
      </c>
    </row>
    <row r="23" spans="1:16" x14ac:dyDescent="0.3">
      <c r="A23" s="25" t="s">
        <v>8</v>
      </c>
      <c r="B23" s="25">
        <f>+(H8+H9)/2</f>
        <v>0</v>
      </c>
    </row>
    <row r="24" spans="1:16" x14ac:dyDescent="0.3">
      <c r="A24" s="29" t="s">
        <v>9</v>
      </c>
      <c r="B24" s="29">
        <f>+(H10+H11+H12+H13)/4</f>
        <v>0</v>
      </c>
    </row>
    <row r="25" spans="1:16" x14ac:dyDescent="0.3">
      <c r="A25" s="35" t="s">
        <v>10</v>
      </c>
      <c r="B25" s="35">
        <f>+H14</f>
        <v>1</v>
      </c>
    </row>
    <row r="26" spans="1:16" x14ac:dyDescent="0.3">
      <c r="A26" s="39" t="s">
        <v>11</v>
      </c>
      <c r="B26" s="39">
        <f>+(H15+H16+H17)/3</f>
        <v>0</v>
      </c>
    </row>
    <row r="27" spans="1:16" ht="15" x14ac:dyDescent="0.3">
      <c r="A27" s="4"/>
    </row>
    <row r="29" spans="1:16" ht="15" x14ac:dyDescent="0.3">
      <c r="A29" s="2"/>
    </row>
    <row r="30" spans="1:16" x14ac:dyDescent="0.3">
      <c r="A30" s="3"/>
    </row>
    <row r="31" spans="1:16" ht="15" x14ac:dyDescent="0.3">
      <c r="A31" s="4"/>
    </row>
    <row r="32" spans="1:16" ht="15" x14ac:dyDescent="0.3">
      <c r="A32" s="4"/>
    </row>
    <row r="34" spans="1:1" ht="15" x14ac:dyDescent="0.3">
      <c r="A34" s="2"/>
    </row>
    <row r="35" spans="1:1" x14ac:dyDescent="0.3">
      <c r="A35" s="3"/>
    </row>
    <row r="36" spans="1:1" ht="15" x14ac:dyDescent="0.3">
      <c r="A36" s="4"/>
    </row>
    <row r="37" spans="1:1" ht="15" x14ac:dyDescent="0.3">
      <c r="A37" s="4"/>
    </row>
    <row r="39" spans="1:1" ht="15" x14ac:dyDescent="0.3">
      <c r="A39" s="2"/>
    </row>
    <row r="40" spans="1:1" x14ac:dyDescent="0.3">
      <c r="A40" s="3"/>
    </row>
    <row r="41" spans="1:1" ht="15" x14ac:dyDescent="0.3">
      <c r="A41" s="4"/>
    </row>
    <row r="42" spans="1:1" ht="15" x14ac:dyDescent="0.3">
      <c r="A42" s="4"/>
    </row>
    <row r="43" spans="1:1" ht="15" x14ac:dyDescent="0.3">
      <c r="A43" s="4"/>
    </row>
    <row r="45" spans="1:1" ht="15" x14ac:dyDescent="0.3">
      <c r="A45" s="2"/>
    </row>
    <row r="55" spans="1:1" ht="15" x14ac:dyDescent="0.3">
      <c r="A55" s="4"/>
    </row>
    <row r="57" spans="1:1" ht="15" x14ac:dyDescent="0.3">
      <c r="A57" s="2"/>
    </row>
    <row r="58" spans="1:1" x14ac:dyDescent="0.3">
      <c r="A58" s="3"/>
    </row>
    <row r="59" spans="1:1" ht="15" x14ac:dyDescent="0.3">
      <c r="A59" s="4"/>
    </row>
    <row r="60" spans="1:1" ht="15" x14ac:dyDescent="0.3">
      <c r="A60" s="4"/>
    </row>
    <row r="61" spans="1:1" ht="15" x14ac:dyDescent="0.3">
      <c r="A61" s="4"/>
    </row>
    <row r="63" spans="1:1" ht="15" x14ac:dyDescent="0.3">
      <c r="A63" s="2"/>
    </row>
    <row r="64" spans="1:1" x14ac:dyDescent="0.3">
      <c r="A64" s="3"/>
    </row>
    <row r="65" spans="1:1" ht="15" x14ac:dyDescent="0.3">
      <c r="A65" s="4"/>
    </row>
    <row r="66" spans="1:1" ht="15" x14ac:dyDescent="0.3">
      <c r="A66" s="4"/>
    </row>
    <row r="67" spans="1:1" ht="15" x14ac:dyDescent="0.3">
      <c r="A67" s="4"/>
    </row>
    <row r="68" spans="1:1" ht="15" x14ac:dyDescent="0.3">
      <c r="A68" s="4"/>
    </row>
  </sheetData>
  <mergeCells count="1">
    <mergeCell ref="A18:G18"/>
  </mergeCells>
  <dataValidations count="1">
    <dataValidation type="list" allowBlank="1" showInputMessage="1" showErrorMessage="1" sqref="G4:G17" xr:uid="{68278A46-9038-41F9-A345-2DA58DA427EE}">
      <formula1>$K$3:$K$4</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15</vt:i4>
      </vt:variant>
    </vt:vector>
  </HeadingPairs>
  <TitlesOfParts>
    <vt:vector size="15" baseType="lpstr">
      <vt:lpstr>Protocole</vt:lpstr>
      <vt:lpstr>Trajectoire ER</vt:lpstr>
      <vt:lpstr>8 capitaux</vt:lpstr>
      <vt:lpstr>5 piliers</vt:lpstr>
      <vt:lpstr>Règles</vt:lpstr>
      <vt:lpstr>1. Critères outil</vt:lpstr>
      <vt:lpstr>2. FFBB ODD</vt:lpstr>
      <vt:lpstr>2. Fleur ODD</vt:lpstr>
      <vt:lpstr>3. questionnaire ODD ER</vt:lpstr>
      <vt:lpstr>Pondération</vt:lpstr>
      <vt:lpstr>Natural Step</vt:lpstr>
      <vt:lpstr>ISO 14001</vt:lpstr>
      <vt:lpstr>EMAS easy'10,2511</vt:lpstr>
      <vt:lpstr>Feuil15</vt:lpstr>
      <vt:lpstr>Feuil13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Charles Judes</dc:creator>
  <cp:lastModifiedBy>Charles Judes</cp:lastModifiedBy>
  <dcterms:created xsi:type="dcterms:W3CDTF">2023-05-14T16:31:53Z</dcterms:created>
  <dcterms:modified xsi:type="dcterms:W3CDTF">2023-05-14T22:22:06Z</dcterms:modified>
</cp:coreProperties>
</file>